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<sst xmlns="http://schemas.openxmlformats.org/spreadsheetml/2006/main" uniqueCount="343">
  <si>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</si>
  <si>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</si>
  <si>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</si>
  <si>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</si>
  <si>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</si>
  <si>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</si>
  <si>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</si>
  <si>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</si>
  <si>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</si>
  <si>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</si>
  <si>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</si>
  <si>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</si>
  <si>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</si>
  <si>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</si>
  <si>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</si>
  <si>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</si>
  <si>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</si>
  <si>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</si>
  <si>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&gt;50</t>
  </si>
  <si>
    <t>шт</t>
  </si>
  <si>
    <t>SMS-180300</t>
  </si>
  <si>
    <t>URG-1103 I*R 150cm</t>
  </si>
  <si>
    <t>Шланг G.Lauf для душа Rus*Imp 150 см URG-1103</t>
  </si>
  <si>
    <t>&gt;25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</si>
  <si>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</si>
  <si>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</si>
  <si>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</si>
  <si>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</si>
  <si>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</si>
  <si>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</si>
  <si>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</si>
  <si>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&gt;10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</si>
  <si>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</si>
  <si>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</si>
  <si>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</si>
  <si>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</si>
  <si>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</si>
  <si>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</si>
  <si>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</si>
  <si>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</si>
  <si>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</si>
  <si>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</si>
  <si>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426.81 руб.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</si>
  <si>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</si>
  <si>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</si>
  <si>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</si>
  <si>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</si>
  <si>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</si>
  <si>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</si>
  <si>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</si>
  <si>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</si>
  <si>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</si>
  <si>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</si>
  <si>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</si>
  <si>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</si>
  <si>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</si>
  <si>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</si>
  <si>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</si>
  <si>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</si>
  <si>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</si>
  <si>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</si>
  <si>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</si>
  <si>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</si>
  <si>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</si>
  <si>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</si>
  <si>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</si>
  <si>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</si>
  <si>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</si>
  <si>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</si>
  <si>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</si>
  <si>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</si>
  <si>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</si>
  <si>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</si>
  <si>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</si>
  <si>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</si>
  <si>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</si>
  <si>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</si>
  <si>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</si>
  <si>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</si>
  <si>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</si>
  <si>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</si>
  <si>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</si>
  <si>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</si>
  <si>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</si>
  <si>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</si>
  <si>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</si>
  <si>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</si>
  <si>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</si>
  <si>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</si>
  <si>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</si>
  <si>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180.11 руб.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</si>
  <si>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</si>
  <si>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</si>
  <si>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</si>
  <si>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</si>
  <si>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</si>
  <si>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</si>
  <si>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</si>
  <si>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</si>
  <si>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</si>
  <si>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</si>
  <si>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</si>
  <si>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</si>
  <si>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</si>
  <si>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</si>
  <si>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</si>
  <si>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</si>
  <si>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</si>
  <si>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</si>
  <si>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</si>
  <si>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</si>
  <si>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</si>
  <si>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&gt;100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</si>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</sst>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34_a8d2_11ea_8135_003048fd731b_a73d6beb_3fbb_11ef_a5f3_047c1617b1431.jpeg"/><Relationship Id="rId2" Type="http://schemas.openxmlformats.org/officeDocument/2006/relationships/image" Target="../media/65805436_a8d2_11ea_8135_003048fd731b_a73d6bed_3fbb_11ef_a5f3_047c1617b1432.jpeg"/><Relationship Id="rId3" Type="http://schemas.openxmlformats.org/officeDocument/2006/relationships/image" Target="../media/6580543a_a8d2_11ea_8135_003048fd731b_00bb7b60_a8d8_11ea_8135_003048fd731b3.jpeg"/><Relationship Id="rId4" Type="http://schemas.openxmlformats.org/officeDocument/2006/relationships/image" Target="../media/6580543c_a8d2_11ea_8135_003048fd731b_00bb7b61_a8d8_11ea_8135_003048fd731b4.jpeg"/><Relationship Id="rId5" Type="http://schemas.openxmlformats.org/officeDocument/2006/relationships/image" Target="../media/65805440_a8d2_11ea_8135_003048fd731b_00bb7b63_a8d8_11ea_8135_003048fd731b5.jpeg"/><Relationship Id="rId6" Type="http://schemas.openxmlformats.org/officeDocument/2006/relationships/image" Target="../media/65805442_a8d2_11ea_8135_003048fd731b_00bb7b64_a8d8_11ea_8135_003048fd731b6.jpeg"/><Relationship Id="rId7" Type="http://schemas.openxmlformats.org/officeDocument/2006/relationships/image" Target="../media/65805444_a8d2_11ea_8135_003048fd731b_00bb7b65_a8d8_11ea_8135_003048fd731b7.jpeg"/><Relationship Id="rId8" Type="http://schemas.openxmlformats.org/officeDocument/2006/relationships/image" Target="../media/65805446_a8d2_11ea_8135_003048fd731b_00bb7b66_a8d8_11ea_8135_003048fd731b8.jpeg"/><Relationship Id="rId9" Type="http://schemas.openxmlformats.org/officeDocument/2006/relationships/image" Target="../media/65805448_a8d2_11ea_8135_003048fd731b_00bb7b67_a8d8_11ea_8135_003048fd731b9.jpeg"/><Relationship Id="rId10" Type="http://schemas.openxmlformats.org/officeDocument/2006/relationships/image" Target="../media/6580544a_a8d2_11ea_8135_003048fd731b_00bb7b68_a8d8_11ea_8135_003048fd731b10.jpeg"/><Relationship Id="rId11" Type="http://schemas.openxmlformats.org/officeDocument/2006/relationships/image" Target="../media/6580544c_a8d2_11ea_8135_003048fd731b_00bb7b69_a8d8_11ea_8135_003048fd731b11.jpeg"/><Relationship Id="rId12" Type="http://schemas.openxmlformats.org/officeDocument/2006/relationships/image" Target="../media/6580544e_a8d2_11ea_8135_003048fd731b_00bb7b6a_a8d8_11ea_8135_003048fd731b12.jpeg"/><Relationship Id="rId13" Type="http://schemas.openxmlformats.org/officeDocument/2006/relationships/image" Target="../media/65805450_a8d2_11ea_8135_003048fd731b_00bb7b6b_a8d8_11ea_8135_003048fd731b13.jpeg"/><Relationship Id="rId14" Type="http://schemas.openxmlformats.org/officeDocument/2006/relationships/image" Target="../media/65805452_a8d2_11ea_8135_003048fd731b_00bb7b6c_a8d8_11ea_8135_003048fd731b14.jpeg"/><Relationship Id="rId15" Type="http://schemas.openxmlformats.org/officeDocument/2006/relationships/image" Target="../media/65805454_a8d2_11ea_8135_003048fd731b_00bb7b6d_a8d8_11ea_8135_003048fd731b15.jpeg"/><Relationship Id="rId16" Type="http://schemas.openxmlformats.org/officeDocument/2006/relationships/image" Target="../media/65805456_a8d2_11ea_8135_003048fd731b_00bb7b6e_a8d8_11ea_8135_003048fd731b16.jpeg"/><Relationship Id="rId17" Type="http://schemas.openxmlformats.org/officeDocument/2006/relationships/image" Target="../media/65805458_a8d2_11ea_8135_003048fd731b_00bb7b6f_a8d8_11ea_8135_003048fd731b17.jpeg"/><Relationship Id="rId18" Type="http://schemas.openxmlformats.org/officeDocument/2006/relationships/image" Target="../media/6580545a_a8d2_11ea_8135_003048fd731b_00bb7b70_a8d8_11ea_8135_003048fd731b18.jpeg"/><Relationship Id="rId19" Type="http://schemas.openxmlformats.org/officeDocument/2006/relationships/image" Target="../media/b8d3182b_c362_11ea_8157_003048fd731b_9d1cd8c4_c39d_11ea_8157_003048fd731b19.jpeg"/><Relationship Id="rId20" Type="http://schemas.openxmlformats.org/officeDocument/2006/relationships/image" Target="../media/e825a776_3767_11ea_810f_003048fd731b_892ca50d_3773_11ea_810f_003048fd731b20.jpeg"/><Relationship Id="rId21" Type="http://schemas.openxmlformats.org/officeDocument/2006/relationships/image" Target="../media/e825a778_3767_11ea_810f_003048fd731b_892ca50e_3773_11ea_810f_003048fd731b21.jpeg"/><Relationship Id="rId22" Type="http://schemas.openxmlformats.org/officeDocument/2006/relationships/image" Target="../media/e825a77a_3767_11ea_810f_003048fd731b_af04db6c_4847_11ea_810f_003048fd731b22.jpeg"/><Relationship Id="rId23" Type="http://schemas.openxmlformats.org/officeDocument/2006/relationships/image" Target="../media/e825a77c_3767_11ea_810f_003048fd731b_892ca510_3773_11ea_810f_003048fd731b23.jpeg"/><Relationship Id="rId24" Type="http://schemas.openxmlformats.org/officeDocument/2006/relationships/image" Target="../media/e825a77e_3767_11ea_810f_003048fd731b_892ca511_3773_11ea_810f_003048fd731b24.jpeg"/><Relationship Id="rId25" Type="http://schemas.openxmlformats.org/officeDocument/2006/relationships/image" Target="../media/e825a780_3767_11ea_810f_003048fd731b_af04db6b_4847_11ea_810f_003048fd731b25.jpeg"/><Relationship Id="rId26" Type="http://schemas.openxmlformats.org/officeDocument/2006/relationships/image" Target="../media/e825a782_3767_11ea_810f_003048fd731b_af04db68_4847_11ea_810f_003048fd731b26.jpeg"/><Relationship Id="rId27" Type="http://schemas.openxmlformats.org/officeDocument/2006/relationships/image" Target="../media/e825a784_3767_11ea_810f_003048fd731b_af04db69_4847_11ea_810f_003048fd731b27.jpeg"/><Relationship Id="rId28" Type="http://schemas.openxmlformats.org/officeDocument/2006/relationships/image" Target="../media/e825a786_3767_11ea_810f_003048fd731b_af04db6a_4847_11ea_810f_003048fd731b28.jpeg"/><Relationship Id="rId29" Type="http://schemas.openxmlformats.org/officeDocument/2006/relationships/image" Target="../media/e825a788_3767_11ea_810f_003048fd731b_af04db6d_4847_11ea_810f_003048fd731b29.jpeg"/><Relationship Id="rId30" Type="http://schemas.openxmlformats.org/officeDocument/2006/relationships/image" Target="../media/e825a78a_3767_11ea_810f_003048fd731b_af04db6e_4847_11ea_810f_003048fd731b30.jpeg"/><Relationship Id="rId31" Type="http://schemas.openxmlformats.org/officeDocument/2006/relationships/image" Target="../media/e825a78c_3767_11ea_810f_003048fd731b_af04db6f_4847_11ea_810f_003048fd731b31.jpeg"/><Relationship Id="rId32" Type="http://schemas.openxmlformats.org/officeDocument/2006/relationships/image" Target="../media/e825a78e_3767_11ea_810f_003048fd731b_af04db70_4847_11ea_810f_003048fd731b32.jpeg"/><Relationship Id="rId33" Type="http://schemas.openxmlformats.org/officeDocument/2006/relationships/image" Target="../media/e825a790_3767_11ea_810f_003048fd731b_af04db71_4847_11ea_810f_003048fd731b33.jpeg"/><Relationship Id="rId34" Type="http://schemas.openxmlformats.org/officeDocument/2006/relationships/image" Target="../media/e825a792_3767_11ea_810f_003048fd731b_af04db72_4847_11ea_810f_003048fd731b34.jpeg"/><Relationship Id="rId35" Type="http://schemas.openxmlformats.org/officeDocument/2006/relationships/image" Target="../media/e825a794_3767_11ea_810f_003048fd731b_af04db73_4847_11ea_810f_003048fd731b35.jpeg"/><Relationship Id="rId36" Type="http://schemas.openxmlformats.org/officeDocument/2006/relationships/image" Target="../media/e825a796_3767_11ea_810f_003048fd731b_af04db74_4847_11ea_810f_003048fd731b36.jpeg"/><Relationship Id="rId37" Type="http://schemas.openxmlformats.org/officeDocument/2006/relationships/image" Target="../media/e825a798_3767_11ea_810f_003048fd731b_af04db75_4847_11ea_810f_003048fd731b37.jpeg"/><Relationship Id="rId38" Type="http://schemas.openxmlformats.org/officeDocument/2006/relationships/image" Target="../media/e825a79a_3767_11ea_810f_003048fd731b_af04db67_4847_11ea_810f_003048fd731b38.jpeg"/><Relationship Id="rId39" Type="http://schemas.openxmlformats.org/officeDocument/2006/relationships/image" Target="../media/e825a79c_3767_11ea_810f_003048fd731b_af04db66_4847_11ea_810f_003048fd731b39.jpeg"/><Relationship Id="rId40" Type="http://schemas.openxmlformats.org/officeDocument/2006/relationships/image" Target="../media/bde6263c_091f_11eb_81b8_003048fd731b_a043d91e_14ec_11eb_81c7_003048fd731b40.jpeg"/><Relationship Id="rId41" Type="http://schemas.openxmlformats.org/officeDocument/2006/relationships/image" Target="../media/bde6263e_091f_11eb_81b8_003048fd731b_a043d91f_14ec_11eb_81c7_003048fd731b41.jpeg"/><Relationship Id="rId42" Type="http://schemas.openxmlformats.org/officeDocument/2006/relationships/image" Target="../media/bde62640_091f_11eb_81b8_003048fd731b_a043d920_14ec_11eb_81c7_003048fd731b42.jpeg"/><Relationship Id="rId43" Type="http://schemas.openxmlformats.org/officeDocument/2006/relationships/image" Target="../media/bde62642_091f_11eb_81b8_003048fd731b_a043d921_14ec_11eb_81c7_003048fd731b43.jpeg"/><Relationship Id="rId44" Type="http://schemas.openxmlformats.org/officeDocument/2006/relationships/image" Target="../media/bde62644_091f_11eb_81b8_003048fd731b_a043d922_14ec_11eb_81c7_003048fd731b44.jpeg"/><Relationship Id="rId45" Type="http://schemas.openxmlformats.org/officeDocument/2006/relationships/image" Target="../media/bde62646_091f_11eb_81b8_003048fd731b_a043d923_14ec_11eb_81c7_003048fd731b45.jpeg"/><Relationship Id="rId46" Type="http://schemas.openxmlformats.org/officeDocument/2006/relationships/image" Target="../media/bde62648_091f_11eb_81b8_003048fd731b_a043d924_14ec_11eb_81c7_003048fd731b46.jpeg"/><Relationship Id="rId47" Type="http://schemas.openxmlformats.org/officeDocument/2006/relationships/image" Target="../media/bde6264a_091f_11eb_81b8_003048fd731b_a043d925_14ec_11eb_81c7_003048fd731b47.jpeg"/><Relationship Id="rId48" Type="http://schemas.openxmlformats.org/officeDocument/2006/relationships/image" Target="../media/bde6264c_091f_11eb_81b8_003048fd731b_a043d926_14ec_11eb_81c7_003048fd731b48.jpeg"/><Relationship Id="rId49" Type="http://schemas.openxmlformats.org/officeDocument/2006/relationships/image" Target="../media/bde6264e_091f_11eb_81b8_003048fd731b_16c8a345_c371_11f0_a800_047c1617b14349.jpeg"/><Relationship Id="rId50" Type="http://schemas.openxmlformats.org/officeDocument/2006/relationships/image" Target="../media/bde62650_091f_11eb_81b8_003048fd731b_16c8a346_c371_11f0_a800_047c1617b14350.jpeg"/><Relationship Id="rId51" Type="http://schemas.openxmlformats.org/officeDocument/2006/relationships/image" Target="../media/bde62652_091f_11eb_81b8_003048fd731b_16c8a347_c371_11f0_a800_047c1617b14351.jpeg"/><Relationship Id="rId52" Type="http://schemas.openxmlformats.org/officeDocument/2006/relationships/image" Target="../media/6f6da3eb_c29f_11ee_a54c_047c1617b143_14e1e1eb_f93d_11ef_a6ea_047c1617b14352.jpeg"/><Relationship Id="rId53" Type="http://schemas.openxmlformats.org/officeDocument/2006/relationships/image" Target="../media/a12550d1_da6d_11ee_a56d_047c1617b143_d159fa08_42c7_11ef_a5f7_047c1617b14353.jpeg"/><Relationship Id="rId54" Type="http://schemas.openxmlformats.org/officeDocument/2006/relationships/image" Target="../media/13024ee0_2fe4_11ee_a48d_047c1617b143_4396be8c_0312_11ef_a5a4_047c1617b14354.jpeg"/><Relationship Id="rId55" Type="http://schemas.openxmlformats.org/officeDocument/2006/relationships/image" Target="../media/13024ee2_2fe4_11ee_a48d_047c1617b143_4396be8f_0312_11ef_a5a4_047c1617b14355.jpeg"/><Relationship Id="rId56" Type="http://schemas.openxmlformats.org/officeDocument/2006/relationships/image" Target="../media/13024ee4_2fe4_11ee_a48d_047c1617b143_4396be92_0312_11ef_a5a4_047c1617b14356.jpeg"/><Relationship Id="rId57" Type="http://schemas.openxmlformats.org/officeDocument/2006/relationships/image" Target="../media/6469dc3a_86a6_11e9_8101_003048fd731b_af04db62_4847_11ea_810f_003048fd731b57.jpeg"/><Relationship Id="rId58" Type="http://schemas.openxmlformats.org/officeDocument/2006/relationships/image" Target="../media/8f0df3ff_0434_11f1_a85d_047c1617b143_2ed14022_0c97_11f1_a86a_047c1617b14358.jpeg"/><Relationship Id="rId59" Type="http://schemas.openxmlformats.org/officeDocument/2006/relationships/image" Target="../media/8f0df401_0434_11f1_a85d_047c1617b143_2ed14025_0c97_11f1_a86a_047c1617b14359.jpeg"/><Relationship Id="rId60" Type="http://schemas.openxmlformats.org/officeDocument/2006/relationships/image" Target="../media/8f0df403_0434_11f1_a85d_047c1617b143_2ed14028_0c97_11f1_a86a_047c1617b14360.jpeg"/><Relationship Id="rId61" Type="http://schemas.openxmlformats.org/officeDocument/2006/relationships/image" Target="../media/8f0df405_0434_11f1_a85d_047c1617b143_2ed1402b_0c97_11f1_a86a_047c1617b14361.jpeg"/><Relationship Id="rId62" Type="http://schemas.openxmlformats.org/officeDocument/2006/relationships/image" Target="../media/8f0df407_0434_11f1_a85d_047c1617b143_2ed1402e_0c97_11f1_a86a_047c1617b14362.jpeg"/><Relationship Id="rId63" Type="http://schemas.openxmlformats.org/officeDocument/2006/relationships/image" Target="../media/8f0df409_0434_11f1_a85d_047c1617b143_2ed14031_0c97_11f1_a86a_047c1617b14363.jpeg"/><Relationship Id="rId64" Type="http://schemas.openxmlformats.org/officeDocument/2006/relationships/image" Target="../media/8f0df40b_0434_11f1_a85d_047c1617b143_2ed14034_0c97_11f1_a86a_047c1617b14364.jpeg"/><Relationship Id="rId65" Type="http://schemas.openxmlformats.org/officeDocument/2006/relationships/image" Target="../media/8f0df40d_0434_11f1_a85d_047c1617b143_2ed14037_0c97_11f1_a86a_047c1617b14365.jpeg"/><Relationship Id="rId66" Type="http://schemas.openxmlformats.org/officeDocument/2006/relationships/image" Target="../media/8f0df40f_0434_11f1_a85d_047c1617b143_2ed1403a_0c97_11f1_a86a_047c1617b14366.jpeg"/><Relationship Id="rId67" Type="http://schemas.openxmlformats.org/officeDocument/2006/relationships/image" Target="../media/8f0df417_0434_11f1_a85d_047c1617b143_2ed1403d_0c97_11f1_a86a_047c1617b14367.jpeg"/><Relationship Id="rId68" Type="http://schemas.openxmlformats.org/officeDocument/2006/relationships/image" Target="../media/6f6da3ed_c29f_11ee_a54c_047c1617b143_14e1e1ec_f93d_11ef_a6ea_047c1617b14368.jpeg"/><Relationship Id="rId69" Type="http://schemas.openxmlformats.org/officeDocument/2006/relationships/image" Target="../media/6f6da3ef_c29f_11ee_a54c_047c1617b143_14e1e1f0_f93d_11ef_a6ea_047c1617b14369.jpeg"/><Relationship Id="rId70" Type="http://schemas.openxmlformats.org/officeDocument/2006/relationships/image" Target="../media/6f6da3f1_c29f_11ee_a54c_047c1617b143_14e1e1f4_f93d_11ef_a6ea_047c1617b14370.jpeg"/><Relationship Id="rId71" Type="http://schemas.openxmlformats.org/officeDocument/2006/relationships/image" Target="../media/6f6da3f3_c29f_11ee_a54c_047c1617b143_14e1e1f8_f93d_11ef_a6ea_047c1617b14371.jpeg"/><Relationship Id="rId72" Type="http://schemas.openxmlformats.org/officeDocument/2006/relationships/image" Target="../media/6f6da3f5_c29f_11ee_a54c_047c1617b143_14e1e1ef_f93d_11ef_a6ea_047c1617b14372.jpeg"/><Relationship Id="rId73" Type="http://schemas.openxmlformats.org/officeDocument/2006/relationships/image" Target="../media/6f6da3f7_c29f_11ee_a54c_047c1617b143_14e1e1f3_f93d_11ef_a6ea_047c1617b14373.jpeg"/><Relationship Id="rId74" Type="http://schemas.openxmlformats.org/officeDocument/2006/relationships/image" Target="../media/6f6da3f9_c29f_11ee_a54c_047c1617b143_14e1e1f7_f93d_11ef_a6ea_047c1617b14374.jpeg"/><Relationship Id="rId75" Type="http://schemas.openxmlformats.org/officeDocument/2006/relationships/image" Target="../media/6f6da3fb_c29f_11ee_a54c_047c1617b143_14e1e1fb_f93d_11ef_a6ea_047c1617b14375.jpeg"/><Relationship Id="rId76" Type="http://schemas.openxmlformats.org/officeDocument/2006/relationships/image" Target="../media/6f6da3fd_c29f_11ee_a54c_047c1617b143_14e1e1ed_f93d_11ef_a6ea_047c1617b14376.jpeg"/><Relationship Id="rId77" Type="http://schemas.openxmlformats.org/officeDocument/2006/relationships/image" Target="../media/6f6da3ff_c29f_11ee_a54c_047c1617b143_14e1e1f1_f93d_11ef_a6ea_047c1617b14377.jpeg"/><Relationship Id="rId78" Type="http://schemas.openxmlformats.org/officeDocument/2006/relationships/image" Target="../media/6f6da401_c29f_11ee_a54c_047c1617b143_14e1e1f5_f93d_11ef_a6ea_047c1617b14378.jpeg"/><Relationship Id="rId79" Type="http://schemas.openxmlformats.org/officeDocument/2006/relationships/image" Target="../media/6f6da403_c29f_11ee_a54c_047c1617b143_14e1e1f9_f93d_11ef_a6ea_047c1617b14379.jpeg"/><Relationship Id="rId80" Type="http://schemas.openxmlformats.org/officeDocument/2006/relationships/image" Target="../media/6f6da405_c29f_11ee_a54c_047c1617b143_14e1e1ee_f93d_11ef_a6ea_047c1617b14380.jpeg"/><Relationship Id="rId81" Type="http://schemas.openxmlformats.org/officeDocument/2006/relationships/image" Target="../media/6f6da407_c29f_11ee_a54c_047c1617b143_14e1e1f2_f93d_11ef_a6ea_047c1617b14381.jpeg"/><Relationship Id="rId82" Type="http://schemas.openxmlformats.org/officeDocument/2006/relationships/image" Target="../media/6f6da409_c29f_11ee_a54c_047c1617b143_14e1e1f6_f93d_11ef_a6ea_047c1617b14382.jpeg"/><Relationship Id="rId83" Type="http://schemas.openxmlformats.org/officeDocument/2006/relationships/image" Target="../media/6f6da40b_c29f_11ee_a54c_047c1617b143_14e1e1fa_f93d_11ef_a6ea_047c1617b143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866775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40017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400175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40017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3716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3716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3716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827356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J6*217.95</f>
        <v>0</v>
      </c>
      <c r="L6" s="5"/>
    </row>
    <row r="7" spans="1:12" customHeight="1" ht="105" outlineLevel="5">
      <c r="A7" s="1"/>
      <c r="B7" s="1">
        <v>831626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>
        <v>0</v>
      </c>
      <c r="I7" s="1">
        <v>0</v>
      </c>
      <c r="J7" s="3" t="s">
        <v>19</v>
      </c>
      <c r="K7" s="2" t="str">
        <f>J7*217.95</f>
        <v>0</v>
      </c>
      <c r="L7" s="5"/>
    </row>
    <row r="8" spans="1:12" customHeight="1" ht="105" outlineLevel="5">
      <c r="A8" s="1"/>
      <c r="B8" s="1">
        <v>831628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J8*346.59</f>
        <v>0</v>
      </c>
      <c r="L8" s="5"/>
    </row>
    <row r="9" spans="1:12" customHeight="1" ht="105" outlineLevel="5">
      <c r="A9" s="1"/>
      <c r="B9" s="1">
        <v>831629</v>
      </c>
      <c r="C9" s="1" t="s">
        <v>28</v>
      </c>
      <c r="D9" s="1" t="s">
        <v>29</v>
      </c>
      <c r="E9" s="2" t="s">
        <v>30</v>
      </c>
      <c r="F9" s="2" t="s">
        <v>27</v>
      </c>
      <c r="G9" s="2" t="s">
        <v>31</v>
      </c>
      <c r="H9" s="2">
        <v>0</v>
      </c>
      <c r="I9" s="1">
        <v>0</v>
      </c>
      <c r="J9" s="3" t="s">
        <v>19</v>
      </c>
      <c r="K9" s="2" t="str">
        <f>J9*346.59</f>
        <v>0</v>
      </c>
      <c r="L9" s="5"/>
    </row>
    <row r="10" spans="1:12" customHeight="1" ht="105" outlineLevel="5">
      <c r="A10" s="1"/>
      <c r="B10" s="1">
        <v>831631</v>
      </c>
      <c r="C10" s="1" t="s">
        <v>32</v>
      </c>
      <c r="D10" s="1" t="s">
        <v>33</v>
      </c>
      <c r="E10" s="2" t="s">
        <v>34</v>
      </c>
      <c r="F10" s="2" t="s">
        <v>27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J10*346.59</f>
        <v>0</v>
      </c>
      <c r="L10" s="5"/>
    </row>
    <row r="11" spans="1:12" customHeight="1" ht="105" outlineLevel="5">
      <c r="A11" s="1"/>
      <c r="B11" s="1">
        <v>831632</v>
      </c>
      <c r="C11" s="1" t="s">
        <v>35</v>
      </c>
      <c r="D11" s="1" t="s">
        <v>36</v>
      </c>
      <c r="E11" s="2" t="s">
        <v>37</v>
      </c>
      <c r="F11" s="2" t="s">
        <v>38</v>
      </c>
      <c r="G11" s="2" t="s">
        <v>23</v>
      </c>
      <c r="H11" s="2">
        <v>0</v>
      </c>
      <c r="I11" s="1">
        <v>0</v>
      </c>
      <c r="J11" s="3" t="s">
        <v>19</v>
      </c>
      <c r="K11" s="2" t="str">
        <f>J11*366.27</f>
        <v>0</v>
      </c>
      <c r="L11" s="5"/>
    </row>
    <row r="12" spans="1:12" customHeight="1" ht="105" outlineLevel="5">
      <c r="A12" s="1"/>
      <c r="B12" s="1">
        <v>831633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31</v>
      </c>
      <c r="H12" s="2">
        <v>0</v>
      </c>
      <c r="I12" s="1">
        <v>0</v>
      </c>
      <c r="J12" s="3" t="s">
        <v>19</v>
      </c>
      <c r="K12" s="2" t="str">
        <f>J12*426.81</f>
        <v>0</v>
      </c>
      <c r="L12" s="5"/>
    </row>
    <row r="13" spans="1:12" customHeight="1" ht="105" outlineLevel="5">
      <c r="A13" s="1"/>
      <c r="B13" s="1">
        <v>831634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19</v>
      </c>
      <c r="K13" s="2" t="str">
        <f>J13*494.92</f>
        <v>0</v>
      </c>
      <c r="L13" s="5"/>
    </row>
    <row r="14" spans="1:12" customHeight="1" ht="105" outlineLevel="5">
      <c r="A14" s="1"/>
      <c r="B14" s="1">
        <v>831635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19</v>
      </c>
      <c r="K14" s="2" t="str">
        <f>J14*475.24</f>
        <v>0</v>
      </c>
      <c r="L14" s="5"/>
    </row>
    <row r="15" spans="1:12" customHeight="1" ht="105" outlineLevel="5">
      <c r="A15" s="1"/>
      <c r="B15" s="1">
        <v>831636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19</v>
      </c>
      <c r="K15" s="2" t="str">
        <f>J15*460.11</f>
        <v>0</v>
      </c>
      <c r="L15" s="5"/>
    </row>
    <row r="16" spans="1:12" customHeight="1" ht="105" outlineLevel="5">
      <c r="A16" s="1"/>
      <c r="B16" s="1">
        <v>831637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19</v>
      </c>
      <c r="K16" s="2" t="str">
        <f>J16*611.46</f>
        <v>0</v>
      </c>
      <c r="L16" s="5"/>
    </row>
    <row r="17" spans="1:12" customHeight="1" ht="105" outlineLevel="5">
      <c r="A17" s="1"/>
      <c r="B17" s="1">
        <v>831638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23</v>
      </c>
      <c r="H17" s="2">
        <v>0</v>
      </c>
      <c r="I17" s="1">
        <v>0</v>
      </c>
      <c r="J17" s="3" t="s">
        <v>19</v>
      </c>
      <c r="K17" s="2" t="str">
        <f>J17*632.65</f>
        <v>0</v>
      </c>
      <c r="L17" s="5"/>
    </row>
    <row r="18" spans="1:12" customHeight="1" ht="105" outlineLevel="5">
      <c r="A18" s="1"/>
      <c r="B18" s="1">
        <v>831639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2</v>
      </c>
      <c r="H18" s="2">
        <v>0</v>
      </c>
      <c r="I18" s="1">
        <v>0</v>
      </c>
      <c r="J18" s="3" t="s">
        <v>19</v>
      </c>
      <c r="K18" s="2" t="str">
        <f>J18*641.73</f>
        <v>0</v>
      </c>
      <c r="L18" s="5"/>
    </row>
    <row r="19" spans="1:12" customHeight="1" ht="105" outlineLevel="5">
      <c r="A19" s="1"/>
      <c r="B19" s="1">
        <v>831640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23</v>
      </c>
      <c r="H19" s="2">
        <v>0</v>
      </c>
      <c r="I19" s="1">
        <v>0</v>
      </c>
      <c r="J19" s="3" t="s">
        <v>19</v>
      </c>
      <c r="K19" s="2" t="str">
        <f>J19*682.59</f>
        <v>0</v>
      </c>
      <c r="L19" s="5"/>
    </row>
    <row r="20" spans="1:12" customHeight="1" ht="105" outlineLevel="5">
      <c r="A20" s="1"/>
      <c r="B20" s="1">
        <v>831641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J20*693.19</f>
        <v>0</v>
      </c>
      <c r="L20" s="5"/>
    </row>
    <row r="21" spans="1:12" customHeight="1" ht="105" outlineLevel="5">
      <c r="A21" s="1"/>
      <c r="B21" s="1">
        <v>831642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19</v>
      </c>
      <c r="K21" s="2" t="str">
        <f>J21*774.92</f>
        <v>0</v>
      </c>
      <c r="L21" s="5"/>
    </row>
    <row r="22" spans="1:12" customHeight="1" ht="105" outlineLevel="5">
      <c r="A22" s="1"/>
      <c r="B22" s="1">
        <v>831643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2</v>
      </c>
      <c r="H22" s="2">
        <v>0</v>
      </c>
      <c r="I22" s="1">
        <v>0</v>
      </c>
      <c r="J22" s="3" t="s">
        <v>19</v>
      </c>
      <c r="K22" s="2" t="str">
        <f>J22*570.59</f>
        <v>0</v>
      </c>
      <c r="L22" s="5"/>
    </row>
    <row r="23" spans="1:12" customHeight="1" ht="105" outlineLevel="5">
      <c r="A23" s="1"/>
      <c r="B23" s="1">
        <v>827357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31</v>
      </c>
      <c r="H23" s="2">
        <v>0</v>
      </c>
      <c r="I23" s="1">
        <v>0</v>
      </c>
      <c r="J23" s="3" t="s">
        <v>19</v>
      </c>
      <c r="K23" s="2" t="str">
        <f>J23*743.13</f>
        <v>0</v>
      </c>
      <c r="L23" s="5"/>
    </row>
    <row r="24" spans="1:12" customHeight="1" ht="105" outlineLevel="5">
      <c r="A24" s="1"/>
      <c r="B24" s="1">
        <v>831018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J24*180.11</f>
        <v>0</v>
      </c>
      <c r="L24" s="5"/>
    </row>
    <row r="25" spans="1:12" outlineLevel="3">
      <c r="A25" s="9" t="s">
        <v>91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824942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2</v>
      </c>
      <c r="H26" s="2">
        <v>0</v>
      </c>
      <c r="I26" s="1">
        <v>0</v>
      </c>
      <c r="J26" s="3" t="s">
        <v>19</v>
      </c>
      <c r="K26" s="2" t="str">
        <f>J26*323.40</f>
        <v>0</v>
      </c>
      <c r="L26" s="5"/>
    </row>
    <row r="27" spans="1:12" customHeight="1" ht="105" outlineLevel="5">
      <c r="A27" s="1"/>
      <c r="B27" s="1">
        <v>824943</v>
      </c>
      <c r="C27" s="1" t="s">
        <v>96</v>
      </c>
      <c r="D27" s="1" t="s">
        <v>97</v>
      </c>
      <c r="E27" s="2" t="s">
        <v>98</v>
      </c>
      <c r="F27" s="2" t="s">
        <v>99</v>
      </c>
      <c r="G27" s="2">
        <v>8</v>
      </c>
      <c r="H27" s="2">
        <v>0</v>
      </c>
      <c r="I27" s="1">
        <v>0</v>
      </c>
      <c r="J27" s="3" t="s">
        <v>19</v>
      </c>
      <c r="K27" s="2" t="str">
        <f>J27*346.92</f>
        <v>0</v>
      </c>
      <c r="L27" s="5"/>
    </row>
    <row r="28" spans="1:12" customHeight="1" ht="105" outlineLevel="5">
      <c r="A28" s="1"/>
      <c r="B28" s="1">
        <v>824944</v>
      </c>
      <c r="C28" s="1" t="s">
        <v>100</v>
      </c>
      <c r="D28" s="1" t="s">
        <v>101</v>
      </c>
      <c r="E28" s="2" t="s">
        <v>102</v>
      </c>
      <c r="F28" s="2" t="s">
        <v>103</v>
      </c>
      <c r="G28" s="2" t="s">
        <v>23</v>
      </c>
      <c r="H28" s="2">
        <v>0</v>
      </c>
      <c r="I28" s="1">
        <v>0</v>
      </c>
      <c r="J28" s="3" t="s">
        <v>19</v>
      </c>
      <c r="K28" s="2" t="str">
        <f>J28*373.38</f>
        <v>0</v>
      </c>
      <c r="L28" s="5"/>
    </row>
    <row r="29" spans="1:12" customHeight="1" ht="105" outlineLevel="5">
      <c r="A29" s="1"/>
      <c r="B29" s="1">
        <v>824945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0</v>
      </c>
      <c r="H29" s="2">
        <v>0</v>
      </c>
      <c r="I29" s="1">
        <v>0</v>
      </c>
      <c r="J29" s="3" t="s">
        <v>19</v>
      </c>
      <c r="K29" s="2" t="str">
        <f>J29*274.89</f>
        <v>0</v>
      </c>
      <c r="L29" s="5"/>
    </row>
    <row r="30" spans="1:12" customHeight="1" ht="105" outlineLevel="5">
      <c r="A30" s="1"/>
      <c r="B30" s="1">
        <v>824946</v>
      </c>
      <c r="C30" s="1" t="s">
        <v>108</v>
      </c>
      <c r="D30" s="1" t="s">
        <v>109</v>
      </c>
      <c r="E30" s="2" t="s">
        <v>110</v>
      </c>
      <c r="F30" s="2" t="s">
        <v>111</v>
      </c>
      <c r="G30" s="2" t="s">
        <v>112</v>
      </c>
      <c r="H30" s="2">
        <v>0</v>
      </c>
      <c r="I30" s="1">
        <v>0</v>
      </c>
      <c r="J30" s="3" t="s">
        <v>19</v>
      </c>
      <c r="K30" s="2" t="str">
        <f>J30*296.94</f>
        <v>0</v>
      </c>
      <c r="L30" s="5"/>
    </row>
    <row r="31" spans="1:12" customHeight="1" ht="105" outlineLevel="5">
      <c r="A31" s="1"/>
      <c r="B31" s="1">
        <v>824947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J31*318.99</f>
        <v>0</v>
      </c>
      <c r="L31" s="5"/>
    </row>
    <row r="32" spans="1:12" customHeight="1" ht="105" outlineLevel="5">
      <c r="A32" s="1"/>
      <c r="B32" s="1">
        <v>824948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112</v>
      </c>
      <c r="H32" s="2">
        <v>0</v>
      </c>
      <c r="I32" s="1">
        <v>0</v>
      </c>
      <c r="J32" s="3" t="s">
        <v>19</v>
      </c>
      <c r="K32" s="2" t="str">
        <f>J32*246.96</f>
        <v>0</v>
      </c>
      <c r="L32" s="5"/>
    </row>
    <row r="33" spans="1:12" customHeight="1" ht="105" outlineLevel="5">
      <c r="A33" s="1"/>
      <c r="B33" s="1">
        <v>824949</v>
      </c>
      <c r="C33" s="1" t="s">
        <v>121</v>
      </c>
      <c r="D33" s="1" t="s">
        <v>122</v>
      </c>
      <c r="E33" s="2" t="s">
        <v>123</v>
      </c>
      <c r="F33" s="2" t="s">
        <v>124</v>
      </c>
      <c r="G33" s="2" t="s">
        <v>112</v>
      </c>
      <c r="H33" s="2">
        <v>0</v>
      </c>
      <c r="I33" s="1">
        <v>0</v>
      </c>
      <c r="J33" s="3" t="s">
        <v>19</v>
      </c>
      <c r="K33" s="2" t="str">
        <f>J33*266.07</f>
        <v>0</v>
      </c>
      <c r="L33" s="5"/>
    </row>
    <row r="34" spans="1:12" customHeight="1" ht="105" outlineLevel="5">
      <c r="A34" s="1"/>
      <c r="B34" s="1">
        <v>824950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112</v>
      </c>
      <c r="H34" s="2">
        <v>0</v>
      </c>
      <c r="I34" s="1">
        <v>0</v>
      </c>
      <c r="J34" s="3" t="s">
        <v>19</v>
      </c>
      <c r="K34" s="2" t="str">
        <f>J34*294.00</f>
        <v>0</v>
      </c>
      <c r="L34" s="5"/>
    </row>
    <row r="35" spans="1:12" customHeight="1" ht="105" outlineLevel="5">
      <c r="A35" s="1"/>
      <c r="B35" s="1">
        <v>824951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31</v>
      </c>
      <c r="H35" s="2">
        <v>0</v>
      </c>
      <c r="I35" s="1">
        <v>0</v>
      </c>
      <c r="J35" s="3" t="s">
        <v>19</v>
      </c>
      <c r="K35" s="2" t="str">
        <f>J35*410.13</f>
        <v>0</v>
      </c>
      <c r="L35" s="5"/>
    </row>
    <row r="36" spans="1:12" customHeight="1" ht="105" outlineLevel="5">
      <c r="A36" s="1"/>
      <c r="B36" s="1">
        <v>824952</v>
      </c>
      <c r="C36" s="1" t="s">
        <v>133</v>
      </c>
      <c r="D36" s="1" t="s">
        <v>134</v>
      </c>
      <c r="E36" s="2" t="s">
        <v>135</v>
      </c>
      <c r="F36" s="2" t="s">
        <v>136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J36*439.53</f>
        <v>0</v>
      </c>
      <c r="L36" s="5"/>
    </row>
    <row r="37" spans="1:12" customHeight="1" ht="105" outlineLevel="5">
      <c r="A37" s="1"/>
      <c r="B37" s="1">
        <v>824953</v>
      </c>
      <c r="C37" s="1" t="s">
        <v>137</v>
      </c>
      <c r="D37" s="1" t="s">
        <v>138</v>
      </c>
      <c r="E37" s="2" t="s">
        <v>139</v>
      </c>
      <c r="F37" s="2" t="s">
        <v>140</v>
      </c>
      <c r="G37" s="2" t="s">
        <v>31</v>
      </c>
      <c r="H37" s="2">
        <v>0</v>
      </c>
      <c r="I37" s="1">
        <v>0</v>
      </c>
      <c r="J37" s="3" t="s">
        <v>19</v>
      </c>
      <c r="K37" s="2" t="str">
        <f>J37*461.58</f>
        <v>0</v>
      </c>
      <c r="L37" s="5"/>
    </row>
    <row r="38" spans="1:12" customHeight="1" ht="105" outlineLevel="5">
      <c r="A38" s="1"/>
      <c r="B38" s="1">
        <v>824954</v>
      </c>
      <c r="C38" s="1" t="s">
        <v>141</v>
      </c>
      <c r="D38" s="1" t="s">
        <v>142</v>
      </c>
      <c r="E38" s="2" t="s">
        <v>143</v>
      </c>
      <c r="F38" s="2" t="s">
        <v>144</v>
      </c>
      <c r="G38" s="2" t="s">
        <v>23</v>
      </c>
      <c r="H38" s="2">
        <v>0</v>
      </c>
      <c r="I38" s="1">
        <v>0</v>
      </c>
      <c r="J38" s="3" t="s">
        <v>19</v>
      </c>
      <c r="K38" s="2" t="str">
        <f>J38*432.18</f>
        <v>0</v>
      </c>
      <c r="L38" s="5"/>
    </row>
    <row r="39" spans="1:12" customHeight="1" ht="105" outlineLevel="5">
      <c r="A39" s="1"/>
      <c r="B39" s="1">
        <v>824955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0</v>
      </c>
      <c r="H39" s="2">
        <v>0</v>
      </c>
      <c r="I39" s="1">
        <v>0</v>
      </c>
      <c r="J39" s="3" t="s">
        <v>19</v>
      </c>
      <c r="K39" s="2" t="str">
        <f>J39*457.17</f>
        <v>0</v>
      </c>
      <c r="L39" s="5"/>
    </row>
    <row r="40" spans="1:12" customHeight="1" ht="105" outlineLevel="5">
      <c r="A40" s="1"/>
      <c r="B40" s="1">
        <v>824956</v>
      </c>
      <c r="C40" s="1" t="s">
        <v>149</v>
      </c>
      <c r="D40" s="1" t="s">
        <v>150</v>
      </c>
      <c r="E40" s="2" t="s">
        <v>151</v>
      </c>
      <c r="F40" s="2" t="s">
        <v>152</v>
      </c>
      <c r="G40" s="2" t="s">
        <v>31</v>
      </c>
      <c r="H40" s="2">
        <v>0</v>
      </c>
      <c r="I40" s="1">
        <v>0</v>
      </c>
      <c r="J40" s="3" t="s">
        <v>19</v>
      </c>
      <c r="K40" s="2" t="str">
        <f>J40*480.69</f>
        <v>0</v>
      </c>
      <c r="L40" s="5"/>
    </row>
    <row r="41" spans="1:12" customHeight="1" ht="105" outlineLevel="5">
      <c r="A41" s="1"/>
      <c r="B41" s="1">
        <v>824957</v>
      </c>
      <c r="C41" s="1" t="s">
        <v>153</v>
      </c>
      <c r="D41" s="1" t="s">
        <v>154</v>
      </c>
      <c r="E41" s="2" t="s">
        <v>155</v>
      </c>
      <c r="F41" s="2" t="s">
        <v>156</v>
      </c>
      <c r="G41" s="2" t="s">
        <v>23</v>
      </c>
      <c r="H41" s="2">
        <v>0</v>
      </c>
      <c r="I41" s="1">
        <v>0</v>
      </c>
      <c r="J41" s="3" t="s">
        <v>19</v>
      </c>
      <c r="K41" s="2" t="str">
        <f>J41*391.02</f>
        <v>0</v>
      </c>
      <c r="L41" s="5"/>
    </row>
    <row r="42" spans="1:12" customHeight="1" ht="105" outlineLevel="5">
      <c r="A42" s="1"/>
      <c r="B42" s="1">
        <v>824958</v>
      </c>
      <c r="C42" s="1" t="s">
        <v>157</v>
      </c>
      <c r="D42" s="1" t="s">
        <v>158</v>
      </c>
      <c r="E42" s="2" t="s">
        <v>159</v>
      </c>
      <c r="F42" s="2" t="s">
        <v>160</v>
      </c>
      <c r="G42" s="2" t="s">
        <v>31</v>
      </c>
      <c r="H42" s="2">
        <v>0</v>
      </c>
      <c r="I42" s="1">
        <v>0</v>
      </c>
      <c r="J42" s="3" t="s">
        <v>19</v>
      </c>
      <c r="K42" s="2" t="str">
        <f>J42*423.36</f>
        <v>0</v>
      </c>
      <c r="L42" s="5"/>
    </row>
    <row r="43" spans="1:12" customHeight="1" ht="105" outlineLevel="5">
      <c r="A43" s="1"/>
      <c r="B43" s="1">
        <v>824959</v>
      </c>
      <c r="C43" s="1" t="s">
        <v>161</v>
      </c>
      <c r="D43" s="1" t="s">
        <v>162</v>
      </c>
      <c r="E43" s="2" t="s">
        <v>163</v>
      </c>
      <c r="F43" s="2" t="s">
        <v>164</v>
      </c>
      <c r="G43" s="2" t="s">
        <v>23</v>
      </c>
      <c r="H43" s="2">
        <v>0</v>
      </c>
      <c r="I43" s="1">
        <v>0</v>
      </c>
      <c r="J43" s="3" t="s">
        <v>19</v>
      </c>
      <c r="K43" s="2" t="str">
        <f>J43*452.76</f>
        <v>0</v>
      </c>
      <c r="L43" s="5"/>
    </row>
    <row r="44" spans="1:12" customHeight="1" ht="105" outlineLevel="5">
      <c r="A44" s="1"/>
      <c r="B44" s="1">
        <v>824960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19</v>
      </c>
      <c r="K44" s="2" t="str">
        <f>J44*448.35</f>
        <v>0</v>
      </c>
      <c r="L44" s="5"/>
    </row>
    <row r="45" spans="1:12" customHeight="1" ht="105" outlineLevel="5">
      <c r="A45" s="1"/>
      <c r="B45" s="1">
        <v>824961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19</v>
      </c>
      <c r="K45" s="2" t="str">
        <f>J45*389.55</f>
        <v>0</v>
      </c>
      <c r="L45" s="5"/>
    </row>
    <row r="46" spans="1:12" customHeight="1" ht="105" outlineLevel="5">
      <c r="A46" s="1"/>
      <c r="B46" s="1">
        <v>830331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19</v>
      </c>
      <c r="K46" s="2" t="str">
        <f>J46*298.41</f>
        <v>0</v>
      </c>
      <c r="L46" s="5"/>
    </row>
    <row r="47" spans="1:12" customHeight="1" ht="105" outlineLevel="5">
      <c r="A47" s="1"/>
      <c r="B47" s="1">
        <v>830332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0</v>
      </c>
      <c r="H47" s="2">
        <v>0</v>
      </c>
      <c r="I47" s="1">
        <v>0</v>
      </c>
      <c r="J47" s="3" t="s">
        <v>19</v>
      </c>
      <c r="K47" s="2" t="str">
        <f>J47*313.11</f>
        <v>0</v>
      </c>
      <c r="L47" s="5"/>
    </row>
    <row r="48" spans="1:12" customHeight="1" ht="105" outlineLevel="5">
      <c r="A48" s="1"/>
      <c r="B48" s="1">
        <v>830333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19</v>
      </c>
      <c r="K48" s="2" t="str">
        <f>J48*338.10</f>
        <v>0</v>
      </c>
      <c r="L48" s="5"/>
    </row>
    <row r="49" spans="1:12" customHeight="1" ht="105" outlineLevel="5">
      <c r="A49" s="1"/>
      <c r="B49" s="1">
        <v>830334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19</v>
      </c>
      <c r="K49" s="2" t="str">
        <f>J49*311.64</f>
        <v>0</v>
      </c>
      <c r="L49" s="5"/>
    </row>
    <row r="50" spans="1:12" customHeight="1" ht="105" outlineLevel="5">
      <c r="A50" s="1"/>
      <c r="B50" s="1">
        <v>830335</v>
      </c>
      <c r="C50" s="1" t="s">
        <v>189</v>
      </c>
      <c r="D50" s="1" t="s">
        <v>190</v>
      </c>
      <c r="E50" s="2" t="s">
        <v>191</v>
      </c>
      <c r="F50" s="2" t="s">
        <v>192</v>
      </c>
      <c r="G50" s="2">
        <v>0</v>
      </c>
      <c r="H50" s="2">
        <v>0</v>
      </c>
      <c r="I50" s="1">
        <v>0</v>
      </c>
      <c r="J50" s="3" t="s">
        <v>19</v>
      </c>
      <c r="K50" s="2" t="str">
        <f>J50*336.63</f>
        <v>0</v>
      </c>
      <c r="L50" s="5"/>
    </row>
    <row r="51" spans="1:12" customHeight="1" ht="105" outlineLevel="5">
      <c r="A51" s="1"/>
      <c r="B51" s="1">
        <v>830336</v>
      </c>
      <c r="C51" s="1" t="s">
        <v>193</v>
      </c>
      <c r="D51" s="1" t="s">
        <v>194</v>
      </c>
      <c r="E51" s="2" t="s">
        <v>195</v>
      </c>
      <c r="F51" s="2" t="s">
        <v>196</v>
      </c>
      <c r="G51" s="2">
        <v>0</v>
      </c>
      <c r="H51" s="2">
        <v>0</v>
      </c>
      <c r="I51" s="1">
        <v>0</v>
      </c>
      <c r="J51" s="3" t="s">
        <v>19</v>
      </c>
      <c r="K51" s="2" t="str">
        <f>J51*363.09</f>
        <v>0</v>
      </c>
      <c r="L51" s="5"/>
    </row>
    <row r="52" spans="1:12" customHeight="1" ht="105" outlineLevel="5">
      <c r="A52" s="1"/>
      <c r="B52" s="1">
        <v>830337</v>
      </c>
      <c r="C52" s="1" t="s">
        <v>197</v>
      </c>
      <c r="D52" s="1" t="s">
        <v>198</v>
      </c>
      <c r="E52" s="2" t="s">
        <v>199</v>
      </c>
      <c r="F52" s="2" t="s">
        <v>200</v>
      </c>
      <c r="G52" s="2" t="s">
        <v>112</v>
      </c>
      <c r="H52" s="2">
        <v>0</v>
      </c>
      <c r="I52" s="1">
        <v>0</v>
      </c>
      <c r="J52" s="3" t="s">
        <v>19</v>
      </c>
      <c r="K52" s="2" t="str">
        <f>J52*171.99</f>
        <v>0</v>
      </c>
      <c r="L52" s="5"/>
    </row>
    <row r="53" spans="1:12" customHeight="1" ht="105" outlineLevel="5">
      <c r="A53" s="1"/>
      <c r="B53" s="1">
        <v>830338</v>
      </c>
      <c r="C53" s="1" t="s">
        <v>201</v>
      </c>
      <c r="D53" s="1" t="s">
        <v>202</v>
      </c>
      <c r="E53" s="2" t="s">
        <v>203</v>
      </c>
      <c r="F53" s="2" t="s">
        <v>204</v>
      </c>
      <c r="G53" s="2" t="s">
        <v>112</v>
      </c>
      <c r="H53" s="2">
        <v>0</v>
      </c>
      <c r="I53" s="1">
        <v>0</v>
      </c>
      <c r="J53" s="3" t="s">
        <v>19</v>
      </c>
      <c r="K53" s="2" t="str">
        <f>J53*188.16</f>
        <v>0</v>
      </c>
      <c r="L53" s="5"/>
    </row>
    <row r="54" spans="1:12" customHeight="1" ht="105" outlineLevel="5">
      <c r="A54" s="1"/>
      <c r="B54" s="1">
        <v>830339</v>
      </c>
      <c r="C54" s="1" t="s">
        <v>205</v>
      </c>
      <c r="D54" s="1" t="s">
        <v>206</v>
      </c>
      <c r="E54" s="2" t="s">
        <v>207</v>
      </c>
      <c r="F54" s="2" t="s">
        <v>208</v>
      </c>
      <c r="G54" s="2" t="s">
        <v>18</v>
      </c>
      <c r="H54" s="2">
        <v>0</v>
      </c>
      <c r="I54" s="1">
        <v>0</v>
      </c>
      <c r="J54" s="3" t="s">
        <v>19</v>
      </c>
      <c r="K54" s="2" t="str">
        <f>J54*201.39</f>
        <v>0</v>
      </c>
      <c r="L54" s="5"/>
    </row>
    <row r="55" spans="1:12" customHeight="1" ht="105" outlineLevel="5">
      <c r="A55" s="1"/>
      <c r="B55" s="1">
        <v>830340</v>
      </c>
      <c r="C55" s="1" t="s">
        <v>209</v>
      </c>
      <c r="D55" s="1" t="s">
        <v>210</v>
      </c>
      <c r="E55" s="2" t="s">
        <v>211</v>
      </c>
      <c r="F55" s="2" t="s">
        <v>212</v>
      </c>
      <c r="G55" s="2" t="s">
        <v>31</v>
      </c>
      <c r="H55" s="2">
        <v>0</v>
      </c>
      <c r="I55" s="1">
        <v>0</v>
      </c>
      <c r="J55" s="3" t="s">
        <v>19</v>
      </c>
      <c r="K55" s="2" t="str">
        <f>J55*282.24</f>
        <v>0</v>
      </c>
      <c r="L55" s="5"/>
    </row>
    <row r="56" spans="1:12" customHeight="1" ht="105" outlineLevel="5">
      <c r="A56" s="1"/>
      <c r="B56" s="1">
        <v>830341</v>
      </c>
      <c r="C56" s="1" t="s">
        <v>213</v>
      </c>
      <c r="D56" s="1" t="s">
        <v>214</v>
      </c>
      <c r="E56" s="2" t="s">
        <v>215</v>
      </c>
      <c r="F56" s="2" t="s">
        <v>216</v>
      </c>
      <c r="G56" s="2">
        <v>8</v>
      </c>
      <c r="H56" s="2">
        <v>0</v>
      </c>
      <c r="I56" s="1">
        <v>0</v>
      </c>
      <c r="J56" s="3" t="s">
        <v>19</v>
      </c>
      <c r="K56" s="2" t="str">
        <f>J56*301.35</f>
        <v>0</v>
      </c>
      <c r="L56" s="5"/>
    </row>
    <row r="57" spans="1:12" customHeight="1" ht="105" outlineLevel="5">
      <c r="A57" s="1"/>
      <c r="B57" s="1">
        <v>830342</v>
      </c>
      <c r="C57" s="1" t="s">
        <v>217</v>
      </c>
      <c r="D57" s="1" t="s">
        <v>218</v>
      </c>
      <c r="E57" s="2" t="s">
        <v>219</v>
      </c>
      <c r="F57" s="2" t="s">
        <v>220</v>
      </c>
      <c r="G57" s="2">
        <v>0</v>
      </c>
      <c r="H57" s="2">
        <v>0</v>
      </c>
      <c r="I57" s="1">
        <v>0</v>
      </c>
      <c r="J57" s="3" t="s">
        <v>19</v>
      </c>
      <c r="K57" s="2" t="str">
        <f>J57*320.46</f>
        <v>0</v>
      </c>
      <c r="L57" s="5"/>
    </row>
    <row r="58" spans="1:12" customHeight="1" ht="105" outlineLevel="5">
      <c r="A58" s="1"/>
      <c r="B58" s="1">
        <v>955678</v>
      </c>
      <c r="C58" s="1" t="s">
        <v>221</v>
      </c>
      <c r="D58" s="1" t="s">
        <v>222</v>
      </c>
      <c r="E58" s="2" t="s">
        <v>223</v>
      </c>
      <c r="F58" s="2" t="s">
        <v>95</v>
      </c>
      <c r="G58" s="2">
        <v>0</v>
      </c>
      <c r="H58" s="2">
        <v>0</v>
      </c>
      <c r="I58" s="1">
        <v>0</v>
      </c>
      <c r="J58" s="3" t="s">
        <v>19</v>
      </c>
      <c r="K58" s="2" t="str">
        <f>J58*323.40</f>
        <v>0</v>
      </c>
      <c r="L58" s="5"/>
    </row>
    <row r="59" spans="1:12" outlineLevel="3">
      <c r="A59" s="9" t="s">
        <v>224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</row>
    <row r="60" spans="1:12" customHeight="1" ht="105" outlineLevel="5">
      <c r="A60" s="1"/>
      <c r="B60" s="1">
        <v>882523</v>
      </c>
      <c r="C60" s="1" t="s">
        <v>225</v>
      </c>
      <c r="D60" s="1"/>
      <c r="E60" s="2" t="s">
        <v>226</v>
      </c>
      <c r="F60" s="2" t="s">
        <v>227</v>
      </c>
      <c r="G60" s="2" t="s">
        <v>112</v>
      </c>
      <c r="H60" s="2">
        <v>0</v>
      </c>
      <c r="I60" s="1">
        <v>0</v>
      </c>
      <c r="J60" s="3" t="s">
        <v>19</v>
      </c>
      <c r="K60" s="2" t="str">
        <f>J60*107.73</f>
        <v>0</v>
      </c>
      <c r="L60" s="5"/>
    </row>
    <row r="61" spans="1:12" customHeight="1" ht="105" outlineLevel="5">
      <c r="A61" s="1"/>
      <c r="B61" s="1">
        <v>879180</v>
      </c>
      <c r="C61" s="1" t="s">
        <v>228</v>
      </c>
      <c r="D61" s="1"/>
      <c r="E61" s="2" t="s">
        <v>229</v>
      </c>
      <c r="F61" s="2" t="s">
        <v>230</v>
      </c>
      <c r="G61" s="2">
        <v>0</v>
      </c>
      <c r="H61" s="2">
        <v>0</v>
      </c>
      <c r="I61" s="1">
        <v>0</v>
      </c>
      <c r="J61" s="3" t="s">
        <v>19</v>
      </c>
      <c r="K61" s="2" t="str">
        <f>J61*278.30</f>
        <v>0</v>
      </c>
      <c r="L61" s="5"/>
    </row>
    <row r="62" spans="1:12" customHeight="1" ht="105" outlineLevel="5">
      <c r="A62" s="1"/>
      <c r="B62" s="1">
        <v>879181</v>
      </c>
      <c r="C62" s="1" t="s">
        <v>231</v>
      </c>
      <c r="D62" s="1"/>
      <c r="E62" s="2" t="s">
        <v>232</v>
      </c>
      <c r="F62" s="2" t="s">
        <v>230</v>
      </c>
      <c r="G62" s="2">
        <v>0</v>
      </c>
      <c r="H62" s="2">
        <v>0</v>
      </c>
      <c r="I62" s="1">
        <v>0</v>
      </c>
      <c r="J62" s="3" t="s">
        <v>19</v>
      </c>
      <c r="K62" s="2" t="str">
        <f>J62*278.30</f>
        <v>0</v>
      </c>
      <c r="L62" s="5"/>
    </row>
    <row r="63" spans="1:12" customHeight="1" ht="105" outlineLevel="5">
      <c r="A63" s="1"/>
      <c r="B63" s="1">
        <v>879182</v>
      </c>
      <c r="C63" s="1" t="s">
        <v>233</v>
      </c>
      <c r="D63" s="1"/>
      <c r="E63" s="2" t="s">
        <v>234</v>
      </c>
      <c r="F63" s="2" t="s">
        <v>230</v>
      </c>
      <c r="G63" s="2">
        <v>0</v>
      </c>
      <c r="H63" s="2">
        <v>0</v>
      </c>
      <c r="I63" s="1">
        <v>0</v>
      </c>
      <c r="J63" s="3" t="s">
        <v>19</v>
      </c>
      <c r="K63" s="2" t="str">
        <f>J63*278.30</f>
        <v>0</v>
      </c>
      <c r="L63" s="5"/>
    </row>
    <row r="64" spans="1:12" customHeight="1" ht="105" outlineLevel="5">
      <c r="A64" s="1"/>
      <c r="B64" s="1">
        <v>821978</v>
      </c>
      <c r="C64" s="1" t="s">
        <v>235</v>
      </c>
      <c r="D64" s="1"/>
      <c r="E64" s="2" t="s">
        <v>236</v>
      </c>
      <c r="F64" s="2" t="s">
        <v>237</v>
      </c>
      <c r="G64" s="2">
        <v>0</v>
      </c>
      <c r="H64" s="2">
        <v>0</v>
      </c>
      <c r="I64" s="1">
        <v>0</v>
      </c>
      <c r="J64" s="3" t="s">
        <v>19</v>
      </c>
      <c r="K64" s="2" t="str">
        <f>J64*142.80</f>
        <v>0</v>
      </c>
      <c r="L64" s="5"/>
    </row>
    <row r="65" spans="1:12" outlineLevel="3">
      <c r="A65" s="9" t="s">
        <v>238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customHeight="1" ht="105" outlineLevel="5">
      <c r="A66" s="1"/>
      <c r="B66" s="1">
        <v>954567</v>
      </c>
      <c r="C66" s="1" t="s">
        <v>239</v>
      </c>
      <c r="D66" s="1">
        <v>4649550010002</v>
      </c>
      <c r="E66" s="2" t="s">
        <v>240</v>
      </c>
      <c r="F66" s="2" t="s">
        <v>241</v>
      </c>
      <c r="G66" s="2" t="s">
        <v>23</v>
      </c>
      <c r="H66" s="2">
        <v>0</v>
      </c>
      <c r="I66" s="1">
        <v>0</v>
      </c>
      <c r="J66" s="3" t="s">
        <v>19</v>
      </c>
      <c r="K66" s="2" t="str">
        <f>J66*206.42</f>
        <v>0</v>
      </c>
      <c r="L66" s="5"/>
    </row>
    <row r="67" spans="1:12" customHeight="1" ht="105" outlineLevel="5">
      <c r="A67" s="1"/>
      <c r="B67" s="1">
        <v>954568</v>
      </c>
      <c r="C67" s="1" t="s">
        <v>242</v>
      </c>
      <c r="D67" s="1">
        <v>4649550010003</v>
      </c>
      <c r="E67" s="2" t="s">
        <v>243</v>
      </c>
      <c r="F67" s="2" t="s">
        <v>241</v>
      </c>
      <c r="G67" s="2" t="s">
        <v>23</v>
      </c>
      <c r="H67" s="2">
        <v>0</v>
      </c>
      <c r="I67" s="1">
        <v>0</v>
      </c>
      <c r="J67" s="3" t="s">
        <v>19</v>
      </c>
      <c r="K67" s="2" t="str">
        <f>J67*206.42</f>
        <v>0</v>
      </c>
      <c r="L67" s="5"/>
    </row>
    <row r="68" spans="1:12" customHeight="1" ht="105" outlineLevel="5">
      <c r="A68" s="1"/>
      <c r="B68" s="1">
        <v>954569</v>
      </c>
      <c r="C68" s="1" t="s">
        <v>244</v>
      </c>
      <c r="D68" s="1">
        <v>4649550010000</v>
      </c>
      <c r="E68" s="2" t="s">
        <v>245</v>
      </c>
      <c r="F68" s="2" t="s">
        <v>241</v>
      </c>
      <c r="G68" s="2" t="s">
        <v>23</v>
      </c>
      <c r="H68" s="2">
        <v>0</v>
      </c>
      <c r="I68" s="1">
        <v>0</v>
      </c>
      <c r="J68" s="3" t="s">
        <v>19</v>
      </c>
      <c r="K68" s="2" t="str">
        <f>J68*206.42</f>
        <v>0</v>
      </c>
      <c r="L68" s="5"/>
    </row>
    <row r="69" spans="1:12" customHeight="1" ht="105" outlineLevel="5">
      <c r="A69" s="1"/>
      <c r="B69" s="1">
        <v>954570</v>
      </c>
      <c r="C69" s="1" t="s">
        <v>246</v>
      </c>
      <c r="D69" s="1">
        <v>4649550010005</v>
      </c>
      <c r="E69" s="2" t="s">
        <v>247</v>
      </c>
      <c r="F69" s="2" t="s">
        <v>248</v>
      </c>
      <c r="G69" s="2" t="s">
        <v>31</v>
      </c>
      <c r="H69" s="2">
        <v>0</v>
      </c>
      <c r="I69" s="1">
        <v>0</v>
      </c>
      <c r="J69" s="3" t="s">
        <v>19</v>
      </c>
      <c r="K69" s="2" t="str">
        <f>J69*225.54</f>
        <v>0</v>
      </c>
      <c r="L69" s="5"/>
    </row>
    <row r="70" spans="1:12" customHeight="1" ht="105" outlineLevel="5">
      <c r="A70" s="1"/>
      <c r="B70" s="1">
        <v>954571</v>
      </c>
      <c r="C70" s="1" t="s">
        <v>249</v>
      </c>
      <c r="D70" s="1">
        <v>4649550010007</v>
      </c>
      <c r="E70" s="2" t="s">
        <v>250</v>
      </c>
      <c r="F70" s="2" t="s">
        <v>248</v>
      </c>
      <c r="G70" s="2" t="s">
        <v>31</v>
      </c>
      <c r="H70" s="2">
        <v>0</v>
      </c>
      <c r="I70" s="1">
        <v>0</v>
      </c>
      <c r="J70" s="3" t="s">
        <v>19</v>
      </c>
      <c r="K70" s="2" t="str">
        <f>J70*225.54</f>
        <v>0</v>
      </c>
      <c r="L70" s="5"/>
    </row>
    <row r="71" spans="1:12" customHeight="1" ht="105" outlineLevel="5">
      <c r="A71" s="1"/>
      <c r="B71" s="1">
        <v>954572</v>
      </c>
      <c r="C71" s="1" t="s">
        <v>251</v>
      </c>
      <c r="D71" s="1">
        <v>4649550010008</v>
      </c>
      <c r="E71" s="2" t="s">
        <v>252</v>
      </c>
      <c r="F71" s="2" t="s">
        <v>248</v>
      </c>
      <c r="G71" s="2" t="s">
        <v>31</v>
      </c>
      <c r="H71" s="2">
        <v>0</v>
      </c>
      <c r="I71" s="1">
        <v>0</v>
      </c>
      <c r="J71" s="3" t="s">
        <v>19</v>
      </c>
      <c r="K71" s="2" t="str">
        <f>J71*225.54</f>
        <v>0</v>
      </c>
      <c r="L71" s="5"/>
    </row>
    <row r="72" spans="1:12" customHeight="1" ht="105" outlineLevel="5">
      <c r="A72" s="1"/>
      <c r="B72" s="1">
        <v>954573</v>
      </c>
      <c r="C72" s="1" t="s">
        <v>253</v>
      </c>
      <c r="D72" s="1">
        <v>4649550010010</v>
      </c>
      <c r="E72" s="2" t="s">
        <v>254</v>
      </c>
      <c r="F72" s="2" t="s">
        <v>255</v>
      </c>
      <c r="G72" s="2" t="s">
        <v>31</v>
      </c>
      <c r="H72" s="2">
        <v>0</v>
      </c>
      <c r="I72" s="1">
        <v>0</v>
      </c>
      <c r="J72" s="3" t="s">
        <v>19</v>
      </c>
      <c r="K72" s="2" t="str">
        <f>J72*248.48</f>
        <v>0</v>
      </c>
      <c r="L72" s="5"/>
    </row>
    <row r="73" spans="1:12" customHeight="1" ht="105" outlineLevel="5">
      <c r="A73" s="1"/>
      <c r="B73" s="1">
        <v>954574</v>
      </c>
      <c r="C73" s="1" t="s">
        <v>256</v>
      </c>
      <c r="D73" s="1">
        <v>4649550010011</v>
      </c>
      <c r="E73" s="2" t="s">
        <v>257</v>
      </c>
      <c r="F73" s="2" t="s">
        <v>255</v>
      </c>
      <c r="G73" s="2" t="s">
        <v>31</v>
      </c>
      <c r="H73" s="2">
        <v>0</v>
      </c>
      <c r="I73" s="1">
        <v>0</v>
      </c>
      <c r="J73" s="3" t="s">
        <v>19</v>
      </c>
      <c r="K73" s="2" t="str">
        <f>J73*248.48</f>
        <v>0</v>
      </c>
      <c r="L73" s="5"/>
    </row>
    <row r="74" spans="1:12" customHeight="1" ht="105" outlineLevel="5">
      <c r="A74" s="1"/>
      <c r="B74" s="1">
        <v>954575</v>
      </c>
      <c r="C74" s="1" t="s">
        <v>258</v>
      </c>
      <c r="D74" s="1">
        <v>4649550010013</v>
      </c>
      <c r="E74" s="2" t="s">
        <v>259</v>
      </c>
      <c r="F74" s="2" t="s">
        <v>255</v>
      </c>
      <c r="G74" s="2" t="s">
        <v>31</v>
      </c>
      <c r="H74" s="2">
        <v>0</v>
      </c>
      <c r="I74" s="1">
        <v>0</v>
      </c>
      <c r="J74" s="3" t="s">
        <v>19</v>
      </c>
      <c r="K74" s="2" t="str">
        <f>J74*248.48</f>
        <v>0</v>
      </c>
      <c r="L74" s="5"/>
    </row>
    <row r="75" spans="1:12" outlineLevel="5">
      <c r="A75" s="1"/>
      <c r="B75" s="1">
        <v>954576</v>
      </c>
      <c r="C75" s="1" t="s">
        <v>260</v>
      </c>
      <c r="D75" s="1">
        <v>1110300094</v>
      </c>
      <c r="E75" s="2" t="s">
        <v>261</v>
      </c>
      <c r="F75" s="2" t="s">
        <v>262</v>
      </c>
      <c r="G75" s="2" t="s">
        <v>23</v>
      </c>
      <c r="H75" s="2">
        <v>0</v>
      </c>
      <c r="I75" s="1">
        <v>0</v>
      </c>
      <c r="J75" s="3" t="s">
        <v>19</v>
      </c>
      <c r="K75" s="2" t="str">
        <f>J75*198.32</f>
        <v>0</v>
      </c>
      <c r="L75" s="5"/>
    </row>
    <row r="76" spans="1:12" outlineLevel="5">
      <c r="A76" s="1"/>
      <c r="B76" s="1">
        <v>954577</v>
      </c>
      <c r="C76" s="1" t="s">
        <v>263</v>
      </c>
      <c r="D76" s="1">
        <v>1110300099</v>
      </c>
      <c r="E76" s="2" t="s">
        <v>264</v>
      </c>
      <c r="F76" s="2" t="s">
        <v>265</v>
      </c>
      <c r="G76" s="2" t="s">
        <v>23</v>
      </c>
      <c r="H76" s="2">
        <v>0</v>
      </c>
      <c r="I76" s="1">
        <v>0</v>
      </c>
      <c r="J76" s="3" t="s">
        <v>19</v>
      </c>
      <c r="K76" s="2" t="str">
        <f>J76*107.12</f>
        <v>0</v>
      </c>
      <c r="L76" s="5"/>
    </row>
    <row r="77" spans="1:12" outlineLevel="5">
      <c r="A77" s="1"/>
      <c r="B77" s="1">
        <v>954578</v>
      </c>
      <c r="C77" s="1" t="s">
        <v>266</v>
      </c>
      <c r="D77" s="1">
        <v>1110300098</v>
      </c>
      <c r="E77" s="2" t="s">
        <v>267</v>
      </c>
      <c r="F77" s="2" t="s">
        <v>268</v>
      </c>
      <c r="G77" s="2" t="s">
        <v>23</v>
      </c>
      <c r="H77" s="2">
        <v>0</v>
      </c>
      <c r="I77" s="1">
        <v>0</v>
      </c>
      <c r="J77" s="3" t="s">
        <v>19</v>
      </c>
      <c r="K77" s="2" t="str">
        <f>J77*120.15</f>
        <v>0</v>
      </c>
      <c r="L77" s="5"/>
    </row>
    <row r="78" spans="1:12" customHeight="1" ht="105" outlineLevel="5">
      <c r="A78" s="1"/>
      <c r="B78" s="1">
        <v>954579</v>
      </c>
      <c r="C78" s="1" t="s">
        <v>269</v>
      </c>
      <c r="D78" s="1" t="s">
        <v>270</v>
      </c>
      <c r="E78" s="2" t="s">
        <v>271</v>
      </c>
      <c r="F78" s="2" t="s">
        <v>272</v>
      </c>
      <c r="G78" s="2" t="s">
        <v>23</v>
      </c>
      <c r="H78" s="2">
        <v>0</v>
      </c>
      <c r="I78" s="1">
        <v>0</v>
      </c>
      <c r="J78" s="3" t="s">
        <v>19</v>
      </c>
      <c r="K78" s="2" t="str">
        <f>J78*309.79</f>
        <v>0</v>
      </c>
      <c r="L78" s="5"/>
    </row>
    <row r="79" spans="1:12" outlineLevel="5">
      <c r="A79" s="1"/>
      <c r="B79" s="1">
        <v>954580</v>
      </c>
      <c r="C79" s="1" t="s">
        <v>273</v>
      </c>
      <c r="D79" s="1">
        <v>11103000103</v>
      </c>
      <c r="E79" s="2" t="s">
        <v>274</v>
      </c>
      <c r="F79" s="2" t="s">
        <v>275</v>
      </c>
      <c r="G79" s="2" t="s">
        <v>23</v>
      </c>
      <c r="H79" s="2">
        <v>0</v>
      </c>
      <c r="I79" s="1">
        <v>0</v>
      </c>
      <c r="J79" s="3" t="s">
        <v>19</v>
      </c>
      <c r="K79" s="2" t="str">
        <f>J79*292.42</f>
        <v>0</v>
      </c>
      <c r="L79" s="5"/>
    </row>
    <row r="80" spans="1:12" outlineLevel="5">
      <c r="A80" s="1"/>
      <c r="B80" s="1">
        <v>954581</v>
      </c>
      <c r="C80" s="1" t="s">
        <v>276</v>
      </c>
      <c r="D80" s="1">
        <v>1110300095</v>
      </c>
      <c r="E80" s="2" t="s">
        <v>277</v>
      </c>
      <c r="F80" s="2" t="s">
        <v>278</v>
      </c>
      <c r="G80" s="2" t="s">
        <v>23</v>
      </c>
      <c r="H80" s="2">
        <v>0</v>
      </c>
      <c r="I80" s="1">
        <v>0</v>
      </c>
      <c r="J80" s="3" t="s">
        <v>19</v>
      </c>
      <c r="K80" s="2" t="str">
        <f>J80*186.74</f>
        <v>0</v>
      </c>
      <c r="L80" s="5"/>
    </row>
    <row r="81" spans="1:12" outlineLevel="5">
      <c r="A81" s="1"/>
      <c r="B81" s="1">
        <v>954582</v>
      </c>
      <c r="C81" s="1" t="s">
        <v>279</v>
      </c>
      <c r="D81" s="1" t="s">
        <v>280</v>
      </c>
      <c r="E81" s="2" t="s">
        <v>281</v>
      </c>
      <c r="F81" s="2" t="s">
        <v>282</v>
      </c>
      <c r="G81" s="2" t="s">
        <v>31</v>
      </c>
      <c r="H81" s="2">
        <v>0</v>
      </c>
      <c r="I81" s="1">
        <v>0</v>
      </c>
      <c r="J81" s="3" t="s">
        <v>19</v>
      </c>
      <c r="K81" s="2" t="str">
        <f>J81*295.31</f>
        <v>0</v>
      </c>
      <c r="L81" s="5"/>
    </row>
    <row r="82" spans="1:12" outlineLevel="3">
      <c r="A82" s="9" t="s">
        <v>283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5"/>
    </row>
    <row r="83" spans="1:12" customHeight="1" ht="105" outlineLevel="5">
      <c r="A83" s="1"/>
      <c r="B83" s="1">
        <v>955679</v>
      </c>
      <c r="C83" s="1" t="s">
        <v>284</v>
      </c>
      <c r="D83" s="1" t="s">
        <v>285</v>
      </c>
      <c r="E83" s="2" t="s">
        <v>286</v>
      </c>
      <c r="F83" s="2" t="s">
        <v>287</v>
      </c>
      <c r="G83" s="2">
        <v>0</v>
      </c>
      <c r="H83" s="2">
        <v>0</v>
      </c>
      <c r="I83" s="1">
        <v>0</v>
      </c>
      <c r="J83" s="3" t="s">
        <v>19</v>
      </c>
      <c r="K83" s="2" t="str">
        <f>J83*380.73</f>
        <v>0</v>
      </c>
      <c r="L83" s="5"/>
    </row>
    <row r="84" spans="1:12" customHeight="1" ht="105" outlineLevel="5">
      <c r="A84" s="1"/>
      <c r="B84" s="1">
        <v>955680</v>
      </c>
      <c r="C84" s="1" t="s">
        <v>288</v>
      </c>
      <c r="D84" s="1" t="s">
        <v>289</v>
      </c>
      <c r="E84" s="2" t="s">
        <v>290</v>
      </c>
      <c r="F84" s="2" t="s">
        <v>291</v>
      </c>
      <c r="G84" s="2">
        <v>0</v>
      </c>
      <c r="H84" s="2">
        <v>0</v>
      </c>
      <c r="I84" s="1">
        <v>0</v>
      </c>
      <c r="J84" s="3" t="s">
        <v>19</v>
      </c>
      <c r="K84" s="2" t="str">
        <f>J84*426.30</f>
        <v>0</v>
      </c>
      <c r="L84" s="5"/>
    </row>
    <row r="85" spans="1:12" customHeight="1" ht="105" outlineLevel="5">
      <c r="A85" s="1"/>
      <c r="B85" s="1">
        <v>955681</v>
      </c>
      <c r="C85" s="1" t="s">
        <v>292</v>
      </c>
      <c r="D85" s="1" t="s">
        <v>293</v>
      </c>
      <c r="E85" s="2" t="s">
        <v>294</v>
      </c>
      <c r="F85" s="2" t="s">
        <v>295</v>
      </c>
      <c r="G85" s="2">
        <v>0</v>
      </c>
      <c r="H85" s="2">
        <v>0</v>
      </c>
      <c r="I85" s="1">
        <v>0</v>
      </c>
      <c r="J85" s="3" t="s">
        <v>19</v>
      </c>
      <c r="K85" s="2" t="str">
        <f>J85*445.41</f>
        <v>0</v>
      </c>
      <c r="L85" s="5"/>
    </row>
    <row r="86" spans="1:12" customHeight="1" ht="105" outlineLevel="5">
      <c r="A86" s="1"/>
      <c r="B86" s="1">
        <v>955682</v>
      </c>
      <c r="C86" s="1" t="s">
        <v>296</v>
      </c>
      <c r="D86" s="1" t="s">
        <v>297</v>
      </c>
      <c r="E86" s="2" t="s">
        <v>298</v>
      </c>
      <c r="F86" s="2" t="s">
        <v>54</v>
      </c>
      <c r="G86" s="2">
        <v>0</v>
      </c>
      <c r="H86" s="2">
        <v>0</v>
      </c>
      <c r="I86" s="1">
        <v>0</v>
      </c>
      <c r="J86" s="3" t="s">
        <v>19</v>
      </c>
      <c r="K86" s="2" t="str">
        <f>J86*460.11</f>
        <v>0</v>
      </c>
      <c r="L86" s="5"/>
    </row>
    <row r="87" spans="1:12" customHeight="1" ht="105" outlineLevel="5">
      <c r="A87" s="1"/>
      <c r="B87" s="1">
        <v>955683</v>
      </c>
      <c r="C87" s="1" t="s">
        <v>299</v>
      </c>
      <c r="D87" s="1" t="s">
        <v>300</v>
      </c>
      <c r="E87" s="2" t="s">
        <v>301</v>
      </c>
      <c r="F87" s="2" t="s">
        <v>291</v>
      </c>
      <c r="G87" s="2">
        <v>0</v>
      </c>
      <c r="H87" s="2">
        <v>0</v>
      </c>
      <c r="I87" s="1">
        <v>0</v>
      </c>
      <c r="J87" s="3" t="s">
        <v>19</v>
      </c>
      <c r="K87" s="2" t="str">
        <f>J87*426.30</f>
        <v>0</v>
      </c>
      <c r="L87" s="5"/>
    </row>
    <row r="88" spans="1:12" customHeight="1" ht="105" outlineLevel="5">
      <c r="A88" s="1"/>
      <c r="B88" s="1">
        <v>955684</v>
      </c>
      <c r="C88" s="1" t="s">
        <v>302</v>
      </c>
      <c r="D88" s="1" t="s">
        <v>303</v>
      </c>
      <c r="E88" s="2" t="s">
        <v>304</v>
      </c>
      <c r="F88" s="2" t="s">
        <v>305</v>
      </c>
      <c r="G88" s="2">
        <v>0</v>
      </c>
      <c r="H88" s="2">
        <v>0</v>
      </c>
      <c r="I88" s="1">
        <v>0</v>
      </c>
      <c r="J88" s="3" t="s">
        <v>19</v>
      </c>
      <c r="K88" s="2" t="str">
        <f>J88*501.27</f>
        <v>0</v>
      </c>
      <c r="L88" s="5"/>
    </row>
    <row r="89" spans="1:12" customHeight="1" ht="105" outlineLevel="5">
      <c r="A89" s="1"/>
      <c r="B89" s="1">
        <v>955685</v>
      </c>
      <c r="C89" s="1" t="s">
        <v>306</v>
      </c>
      <c r="D89" s="1" t="s">
        <v>307</v>
      </c>
      <c r="E89" s="2" t="s">
        <v>308</v>
      </c>
      <c r="F89" s="2" t="s">
        <v>309</v>
      </c>
      <c r="G89" s="2">
        <v>0</v>
      </c>
      <c r="H89" s="2">
        <v>0</v>
      </c>
      <c r="I89" s="1">
        <v>0</v>
      </c>
      <c r="J89" s="3" t="s">
        <v>19</v>
      </c>
      <c r="K89" s="2" t="str">
        <f>J89*532.14</f>
        <v>0</v>
      </c>
      <c r="L89" s="5"/>
    </row>
    <row r="90" spans="1:12" customHeight="1" ht="105" outlineLevel="5">
      <c r="A90" s="1"/>
      <c r="B90" s="1">
        <v>955686</v>
      </c>
      <c r="C90" s="1" t="s">
        <v>310</v>
      </c>
      <c r="D90" s="1" t="s">
        <v>311</v>
      </c>
      <c r="E90" s="2" t="s">
        <v>312</v>
      </c>
      <c r="F90" s="2" t="s">
        <v>313</v>
      </c>
      <c r="G90" s="2">
        <v>0</v>
      </c>
      <c r="H90" s="2">
        <v>0</v>
      </c>
      <c r="I90" s="1">
        <v>0</v>
      </c>
      <c r="J90" s="3" t="s">
        <v>19</v>
      </c>
      <c r="K90" s="2" t="str">
        <f>J90*539.49</f>
        <v>0</v>
      </c>
      <c r="L90" s="5"/>
    </row>
    <row r="91" spans="1:12" customHeight="1" ht="105" outlineLevel="5">
      <c r="A91" s="1"/>
      <c r="B91" s="1">
        <v>955687</v>
      </c>
      <c r="C91" s="1" t="s">
        <v>314</v>
      </c>
      <c r="D91" s="1" t="s">
        <v>315</v>
      </c>
      <c r="E91" s="2" t="s">
        <v>316</v>
      </c>
      <c r="F91" s="2" t="s">
        <v>156</v>
      </c>
      <c r="G91" s="2">
        <v>0</v>
      </c>
      <c r="H91" s="2">
        <v>0</v>
      </c>
      <c r="I91" s="1">
        <v>0</v>
      </c>
      <c r="J91" s="3" t="s">
        <v>19</v>
      </c>
      <c r="K91" s="2" t="str">
        <f>J91*391.02</f>
        <v>0</v>
      </c>
      <c r="L91" s="5"/>
    </row>
    <row r="92" spans="1:12" customHeight="1" ht="105" outlineLevel="5">
      <c r="A92" s="1"/>
      <c r="B92" s="1">
        <v>955688</v>
      </c>
      <c r="C92" s="1" t="s">
        <v>317</v>
      </c>
      <c r="D92" s="1" t="s">
        <v>318</v>
      </c>
      <c r="E92" s="2" t="s">
        <v>319</v>
      </c>
      <c r="F92" s="2" t="s">
        <v>320</v>
      </c>
      <c r="G92" s="2">
        <v>0</v>
      </c>
      <c r="H92" s="2">
        <v>0</v>
      </c>
      <c r="I92" s="1">
        <v>0</v>
      </c>
      <c r="J92" s="3" t="s">
        <v>19</v>
      </c>
      <c r="K92" s="2" t="str">
        <f>J92*429.24</f>
        <v>0</v>
      </c>
      <c r="L92" s="5"/>
    </row>
    <row r="93" spans="1:12" customHeight="1" ht="105" outlineLevel="5">
      <c r="A93" s="1"/>
      <c r="B93" s="1">
        <v>955689</v>
      </c>
      <c r="C93" s="1" t="s">
        <v>321</v>
      </c>
      <c r="D93" s="1" t="s">
        <v>322</v>
      </c>
      <c r="E93" s="2" t="s">
        <v>323</v>
      </c>
      <c r="F93" s="2" t="s">
        <v>140</v>
      </c>
      <c r="G93" s="2">
        <v>0</v>
      </c>
      <c r="H93" s="2">
        <v>0</v>
      </c>
      <c r="I93" s="1">
        <v>0</v>
      </c>
      <c r="J93" s="3" t="s">
        <v>19</v>
      </c>
      <c r="K93" s="2" t="str">
        <f>J93*461.58</f>
        <v>0</v>
      </c>
      <c r="L93" s="5"/>
    </row>
    <row r="94" spans="1:12" customHeight="1" ht="105" outlineLevel="5">
      <c r="A94" s="1"/>
      <c r="B94" s="1">
        <v>955690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0</v>
      </c>
      <c r="H94" s="2">
        <v>0</v>
      </c>
      <c r="I94" s="1">
        <v>0</v>
      </c>
      <c r="J94" s="3" t="s">
        <v>19</v>
      </c>
      <c r="K94" s="2" t="str">
        <f>J94*479.22</f>
        <v>0</v>
      </c>
      <c r="L94" s="5"/>
    </row>
    <row r="95" spans="1:12" customHeight="1" ht="105" outlineLevel="5">
      <c r="A95" s="1"/>
      <c r="B95" s="1">
        <v>955691</v>
      </c>
      <c r="C95" s="1" t="s">
        <v>328</v>
      </c>
      <c r="D95" s="1" t="s">
        <v>329</v>
      </c>
      <c r="E95" s="2" t="s">
        <v>330</v>
      </c>
      <c r="F95" s="2" t="s">
        <v>156</v>
      </c>
      <c r="G95" s="2">
        <v>0</v>
      </c>
      <c r="H95" s="2">
        <v>0</v>
      </c>
      <c r="I95" s="1">
        <v>0</v>
      </c>
      <c r="J95" s="3" t="s">
        <v>19</v>
      </c>
      <c r="K95" s="2" t="str">
        <f>J95*391.02</f>
        <v>0</v>
      </c>
      <c r="L95" s="5"/>
    </row>
    <row r="96" spans="1:12" customHeight="1" ht="105" outlineLevel="5">
      <c r="A96" s="1"/>
      <c r="B96" s="1">
        <v>955692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19</v>
      </c>
      <c r="K96" s="2" t="str">
        <f>J96*430.71</f>
        <v>0</v>
      </c>
      <c r="L96" s="5"/>
    </row>
    <row r="97" spans="1:12" customHeight="1" ht="105" outlineLevel="5">
      <c r="A97" s="1"/>
      <c r="B97" s="1">
        <v>955693</v>
      </c>
      <c r="C97" s="1" t="s">
        <v>335</v>
      </c>
      <c r="D97" s="1" t="s">
        <v>336</v>
      </c>
      <c r="E97" s="2" t="s">
        <v>337</v>
      </c>
      <c r="F97" s="2" t="s">
        <v>338</v>
      </c>
      <c r="G97" s="2">
        <v>0</v>
      </c>
      <c r="H97" s="2">
        <v>0</v>
      </c>
      <c r="I97" s="1">
        <v>0</v>
      </c>
      <c r="J97" s="3" t="s">
        <v>19</v>
      </c>
      <c r="K97" s="2" t="str">
        <f>J97*455.70</f>
        <v>0</v>
      </c>
      <c r="L97" s="5"/>
    </row>
    <row r="98" spans="1:12" customHeight="1" ht="105" outlineLevel="5">
      <c r="A98" s="1"/>
      <c r="B98" s="1">
        <v>955694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19</v>
      </c>
      <c r="K98" s="2" t="str">
        <f>J98*470.40</f>
        <v>0</v>
      </c>
      <c r="L9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5:K25"/>
    <mergeCell ref="A59:K59"/>
    <mergeCell ref="A65:K65"/>
    <mergeCell ref="A82:K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2026-04-20T20:13:24+03:00</dcterms:created>
  <dcterms:modified xsi:type="dcterms:W3CDTF">2026-04-20T20:13:24+03:00</dcterms:modified>
  <dc:title>Untitled Spreadsheet</dc:title>
  <dc:description/>
  <dc:subject/>
  <cp:keywords/>
  <cp:category/>
</cp:coreProperties>
</file>