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<sst xmlns="http://schemas.openxmlformats.org/spreadsheetml/2006/main" uniqueCount="345">
  <si>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</si>
  <si>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</si>
  <si>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</si>
  <si>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</si>
  <si>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</si>
  <si>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</si>
  <si>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</si>
  <si>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</si>
  <si>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</si>
  <si>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</si>
  <si>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</si>
  <si>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Комплектующие для смесителей</t>
  </si>
  <si>
    <t>Шланги для душа</t>
  </si>
  <si>
    <t>Шланги для душа GLAUF</t>
  </si>
  <si>
    <t>SMS-180299</t>
  </si>
  <si>
    <t>URG-1103 I*I 150cm</t>
  </si>
  <si>
    <t>Шланг G.Lauf для душа 1/2 (Imp)* 1/2 (Imp) 150 см URG-1103 (50 шт)</t>
  </si>
  <si>
    <t>178.40 руб.</t>
  </si>
  <si>
    <t>&gt;100</t>
  </si>
  <si>
    <t>шт</t>
  </si>
  <si>
    <t>SMS-180300</t>
  </si>
  <si>
    <t>URG-1103 I*R 150cm</t>
  </si>
  <si>
    <t>Шланг G.Lauf для душа Rus*Imp 150 см URG-1103</t>
  </si>
  <si>
    <t>&gt;50</t>
  </si>
  <si>
    <t>SMS-180302</t>
  </si>
  <si>
    <t>URG-1205 I*I 150cm</t>
  </si>
  <si>
    <t>Шланг G.Lauf для душа Imp*Imp 150 см двухслойный URG-1205</t>
  </si>
  <si>
    <t>283.69 руб.</t>
  </si>
  <si>
    <t>SMS-180303</t>
  </si>
  <si>
    <t>URG-1205 I*R 150cm</t>
  </si>
  <si>
    <t>Шланг G.Lauf для душа Rus*Imp 150 см двухслойный URG-1205</t>
  </si>
  <si>
    <t>&gt;25</t>
  </si>
  <si>
    <t>SMS-180305</t>
  </si>
  <si>
    <t>URG-1207 I*I 150cm</t>
  </si>
  <si>
    <t>Шланг G.Lauf для душа Imp*Imp 150 см блистер. упак. URG-1207</t>
  </si>
  <si>
    <t>SMS-180306</t>
  </si>
  <si>
    <t>URG-1207 I*I 175cm</t>
  </si>
  <si>
    <t>Шланг G.Lauf для душа Imp*Imp 175 см блистер. упак. URG-1207</t>
  </si>
  <si>
    <t>299.81 руб.</t>
  </si>
  <si>
    <t>&gt;10</t>
  </si>
  <si>
    <t>SMS-180307</t>
  </si>
  <si>
    <t>URG-1207 I*I 200cm</t>
  </si>
  <si>
    <t>Шланг G.Lauf для душа Imp*Imp 200 см блистер. упак. URG-1207</t>
  </si>
  <si>
    <t>349.36 руб.</t>
  </si>
  <si>
    <t>SMS-180308</t>
  </si>
  <si>
    <t>URG-1209 I*I 150cm</t>
  </si>
  <si>
    <t>Шланг G.Lauf для душа Imp*Imp 150 см URG-1209 антитвист, усиленный 12 бар</t>
  </si>
  <si>
    <t>405.10 руб.</t>
  </si>
  <si>
    <t>SMS-180309</t>
  </si>
  <si>
    <t>URG-1210 I*I 150cm</t>
  </si>
  <si>
    <t>Шланг G.Lauf для душа Imp*Imp 150 см URG-1210, усиленный 12 бар</t>
  </si>
  <si>
    <t>389.00 руб.</t>
  </si>
  <si>
    <t>SMS-180310</t>
  </si>
  <si>
    <t>URG-1211 I*I 150cm</t>
  </si>
  <si>
    <t>Шланг G.Lauf для душа Imp*Imp 150 см URG-1211, усил. 12 бар, нейлоновый с металлиз. оплеткой (40шт)</t>
  </si>
  <si>
    <t>376.61 руб.</t>
  </si>
  <si>
    <t>SMS-180311</t>
  </si>
  <si>
    <t>URG-1306 I*I 150cm</t>
  </si>
  <si>
    <t>Шланг G.Lauf для душа Imp*Imp люкс 150 см URG-1306, антитвист, усиленный 12 бар</t>
  </si>
  <si>
    <t>500.50 руб.</t>
  </si>
  <si>
    <t>SMS-180312</t>
  </si>
  <si>
    <t>URG-1308 I*I 150cm</t>
  </si>
  <si>
    <t>Шланг G.Lauf для душа Imp*Imp 150 см люкс блистер. упак. URG-1308</t>
  </si>
  <si>
    <t>517.84 руб.</t>
  </si>
  <si>
    <t>SMS-180313</t>
  </si>
  <si>
    <t>URG-1308 I*I 175cm</t>
  </si>
  <si>
    <t>Шланг G.Lauf для душа Imp*Imp 175 см люкс блистер. упак. URG-1308</t>
  </si>
  <si>
    <t>525.27 руб.</t>
  </si>
  <si>
    <t>SMS-180314</t>
  </si>
  <si>
    <t>URG-1308 I*I 200cm</t>
  </si>
  <si>
    <t>Шланг G.Lauf для душа Imp*Imp 200 см люкс блистер. упак. URG-1308, антитвист, усиленный 12 бар</t>
  </si>
  <si>
    <t>558.72 руб.</t>
  </si>
  <si>
    <t>SMS-180315</t>
  </si>
  <si>
    <t>URG-1312 I*I 150cm</t>
  </si>
  <si>
    <t>Шланг G.Lauf для душа Imp*Imp 150 см URG-1312, антитвист, усиленный 12 бар</t>
  </si>
  <si>
    <t>567.40 руб.</t>
  </si>
  <si>
    <t>SMS-180316</t>
  </si>
  <si>
    <t>URG-1313 I*I 150cm</t>
  </si>
  <si>
    <t>Шланг G.Lauf для душа Imp*Imp 150 см URG-1313, антитвист, усиленный 12 бар</t>
  </si>
  <si>
    <t>634.30 руб.</t>
  </si>
  <si>
    <t>SMS-180317</t>
  </si>
  <si>
    <t>URG-1314 I*I 150cm</t>
  </si>
  <si>
    <t>Шланг G.Lauf для душа Imp*Imp 150 см URG-1314, антитвист, усиленный 12 бар, ПВХ серебро</t>
  </si>
  <si>
    <t>467.05 руб.</t>
  </si>
  <si>
    <t>SMS-180318</t>
  </si>
  <si>
    <t>URG-1315 I*I 150cm</t>
  </si>
  <si>
    <t>Термоиндикаторный ПВХ шланг G.Lauf для душа Imp*Imp 150 см URG-1315, антитвист, усиленный 12 бар</t>
  </si>
  <si>
    <t>608.27 руб.</t>
  </si>
  <si>
    <t>SMS-180417</t>
  </si>
  <si>
    <t>SRG-003 I*I 150cm</t>
  </si>
  <si>
    <t>Шланг для душа Solone 1/2 (Imp)* 1/2 (Imp) 150 см SRG-003</t>
  </si>
  <si>
    <t>147.42 руб.</t>
  </si>
  <si>
    <t>Шланги для душа VIEIR</t>
  </si>
  <si>
    <t>SMS-320015</t>
  </si>
  <si>
    <t>VR21150</t>
  </si>
  <si>
    <t>Шланг для душа 1/2x1/2 силиконовый метализированный 150см упак. блистер (50шт)</t>
  </si>
  <si>
    <t>338.80 руб.</t>
  </si>
  <si>
    <t>SMS-320016</t>
  </si>
  <si>
    <t>VR21175</t>
  </si>
  <si>
    <t>Шланг для душа 1/2x1/2 силиконовый метализированный 175см упак. блистер (50шт)</t>
  </si>
  <si>
    <t>363.44 руб.</t>
  </si>
  <si>
    <t>SMS-320017</t>
  </si>
  <si>
    <t>VR21200</t>
  </si>
  <si>
    <t>Шланг для душа 1/2x1/2 силиконовый метализированный 200см упак. блистер (50шт)</t>
  </si>
  <si>
    <t>391.16 руб.</t>
  </si>
  <si>
    <t>SMS-320018</t>
  </si>
  <si>
    <t>VR22150</t>
  </si>
  <si>
    <t>Шланг для душа 150см 1/2x1/2 метал НЕРЖ , РАСТЯГИВАЮЩИЙСЯ + 360* антитвист, блистер (50шт)</t>
  </si>
  <si>
    <t>287.98 руб.</t>
  </si>
  <si>
    <t>SMS-320019</t>
  </si>
  <si>
    <t>VR22175</t>
  </si>
  <si>
    <t>Шланг для душа 175см 1/2x1/2 метал НЕРЖ , РАСТЯГИВАЮЩИЙСЯ + 360* антитвист, блистер (50шт)</t>
  </si>
  <si>
    <t>311.08 руб.</t>
  </si>
  <si>
    <t>SMS-320020</t>
  </si>
  <si>
    <t>VR22200</t>
  </si>
  <si>
    <t>Шланг для душа 200см 1/2x1/2 метал НЕРЖ , РАСТЯГИВАЮЩИЙСЯ + 360* антитвист, блистер (50шт)</t>
  </si>
  <si>
    <t>334.18 руб.</t>
  </si>
  <si>
    <t>SMS-320021</t>
  </si>
  <si>
    <t>VR23150</t>
  </si>
  <si>
    <t>Шланг для душа 150см 1/2x1/2 метал НЕРЖ.  РАСТЯГИВАЮЩИЙСЯ,  блистер (50шт)</t>
  </si>
  <si>
    <t>258.72 руб.</t>
  </si>
  <si>
    <t>SMS-320022</t>
  </si>
  <si>
    <t>VR23175</t>
  </si>
  <si>
    <t>Шланг для душа 175см 1/2x1/2 метал НЕРЖ.  РАСТЯГИВАЮЩИЙСЯ,  блистер (50шт)</t>
  </si>
  <si>
    <t>278.74 руб.</t>
  </si>
  <si>
    <t>SMS-320023</t>
  </si>
  <si>
    <t>VR23200</t>
  </si>
  <si>
    <t>Шланг для душа 200см 1/2x1/2 метал НЕРЖ.  РАСТЯГИВАЮЩИЙСЯ,  блистер (50шт)</t>
  </si>
  <si>
    <t>308.00 руб.</t>
  </si>
  <si>
    <t>SMS-320024</t>
  </si>
  <si>
    <t>VR24150</t>
  </si>
  <si>
    <t>Шланг для душа 1/2х1/2 металлический LUX 150см упак. блистер (1/50шт)</t>
  </si>
  <si>
    <t>429.66 руб.</t>
  </si>
  <si>
    <t>SMS-320025</t>
  </si>
  <si>
    <t>VR24175</t>
  </si>
  <si>
    <t>Шланг для душа 1/2х1/2 металлический LUX 175см упак. блистер (1/50шт)</t>
  </si>
  <si>
    <t>460.46 руб.</t>
  </si>
  <si>
    <t>SMS-320026</t>
  </si>
  <si>
    <t>VR24200</t>
  </si>
  <si>
    <t>Шланг для душа 1/2х1/2 металлический LUX 200см упак. блистер (1/50шт)</t>
  </si>
  <si>
    <t>483.56 руб.</t>
  </si>
  <si>
    <t>SMS-320027</t>
  </si>
  <si>
    <t>VR25150</t>
  </si>
  <si>
    <t>Шланг для душа 1/2х1/2 силиконовый серебро LUX 150см упак. блистер (1/50шт)</t>
  </si>
  <si>
    <t>452.76 руб.</t>
  </si>
  <si>
    <t>SMS-320028</t>
  </si>
  <si>
    <t>VR25175</t>
  </si>
  <si>
    <t>Шланг для душа 1/2х1/2 силиконовый серебро LUX 175см упак. блистер (1/50шт)</t>
  </si>
  <si>
    <t>478.94 руб.</t>
  </si>
  <si>
    <t>SMS-320029</t>
  </si>
  <si>
    <t>VR25200</t>
  </si>
  <si>
    <t>Шланг для душа 1/2х1/2 силиконовый серебро LUX 200см упак. блистер (1/50шт)</t>
  </si>
  <si>
    <t>503.58 руб.</t>
  </si>
  <si>
    <t>SMS-320030</t>
  </si>
  <si>
    <t>VR26150</t>
  </si>
  <si>
    <t>Шланг для душа 1/2х1/2 усиленный в мелкой металлической оплетке 150см упак. блистер (1/50шт)</t>
  </si>
  <si>
    <t>409.64 руб.</t>
  </si>
  <si>
    <t>SMS-320031</t>
  </si>
  <si>
    <t>VR26175</t>
  </si>
  <si>
    <t>Шланг для душа 1/2х1/2 усиленный в мелкой металлической оплетке 175см упак. блистер (1/50шт)</t>
  </si>
  <si>
    <t>443.52 руб.</t>
  </si>
  <si>
    <t>SMS-320032</t>
  </si>
  <si>
    <t>VR26200</t>
  </si>
  <si>
    <t>Шланг для душа 1/2х1/2 усиленный в мелкой металлической оплетке 200см упак. блистер (1/50шт)</t>
  </si>
  <si>
    <t>474.32 руб.</t>
  </si>
  <si>
    <t>SMS-320033</t>
  </si>
  <si>
    <t>40150F</t>
  </si>
  <si>
    <t>Шланг для джакузи 1/2х3/8 металлический 150см упак. блистер (1/50шт)</t>
  </si>
  <si>
    <t>469.70 руб.</t>
  </si>
  <si>
    <t>SMS-320034</t>
  </si>
  <si>
    <t>40150M</t>
  </si>
  <si>
    <t>Шланг для выдвижной лейки металлический 150см упак. блистер (50шт)</t>
  </si>
  <si>
    <t>408.10 руб.</t>
  </si>
  <si>
    <t>SMS-320050</t>
  </si>
  <si>
    <t>VR31150</t>
  </si>
  <si>
    <t>Шланг для душа 150см 4-х слойная трубка ПВХ, 5 хлопковых нитей (50шт)</t>
  </si>
  <si>
    <t>317.24 руб.</t>
  </si>
  <si>
    <t>SMS-320051</t>
  </si>
  <si>
    <t>VR31175</t>
  </si>
  <si>
    <t>Шланг для душа 175см 4-х слойная трубка ПВХ, 5 хлопковых нитей (50шт)</t>
  </si>
  <si>
    <t>335.72 руб.</t>
  </si>
  <si>
    <t>SMS-320052</t>
  </si>
  <si>
    <t>VR31200</t>
  </si>
  <si>
    <t>Шланг для душа 200см 4-х слойная трубка ПВХ, 5 хлопковых нитей (50шт)</t>
  </si>
  <si>
    <t>361.90 руб.</t>
  </si>
  <si>
    <t>SMS-320053</t>
  </si>
  <si>
    <t>VR32150</t>
  </si>
  <si>
    <t>Шланг для душа 150см 4-х слойная трубка ПВХ, 8 нитей из полиэстера (50шт)</t>
  </si>
  <si>
    <t>SMS-320054</t>
  </si>
  <si>
    <t>VR32175</t>
  </si>
  <si>
    <t>Шланг для душа 175см 4-х слойная трубка ПВХ, 8 нитей из полиэстера (50шт)</t>
  </si>
  <si>
    <t>358.82 руб.</t>
  </si>
  <si>
    <t>SMS-320055</t>
  </si>
  <si>
    <t>VR32200</t>
  </si>
  <si>
    <t>Шланг для душа 200см 4-х слойная трубка ПВХ, 8 нитей из полиэстера (50шт)</t>
  </si>
  <si>
    <t>388.08 руб.</t>
  </si>
  <si>
    <t>SMS-320056</t>
  </si>
  <si>
    <t>VR33150</t>
  </si>
  <si>
    <t>Шланг для душа металлический арт.33150 (150см) (50шт)</t>
  </si>
  <si>
    <t>183.26 руб.</t>
  </si>
  <si>
    <t>SMS-320057</t>
  </si>
  <si>
    <t>VR33175</t>
  </si>
  <si>
    <t>Шланг для душа металлический арт.33175 (175см)  (50шт)</t>
  </si>
  <si>
    <t>200.20 руб.</t>
  </si>
  <si>
    <t>SMS-320058</t>
  </si>
  <si>
    <t>VR33200</t>
  </si>
  <si>
    <t>Шланг для душа металлический арт.33200 (200см) (50шт)</t>
  </si>
  <si>
    <t>215.60 руб.</t>
  </si>
  <si>
    <t>SMS-320059</t>
  </si>
  <si>
    <t>VR34150</t>
  </si>
  <si>
    <t>Шланг для душа 150см металлический растягивающийся + 360* антитвист (50шт)</t>
  </si>
  <si>
    <t>301.84 руб.</t>
  </si>
  <si>
    <t>SMS-320060</t>
  </si>
  <si>
    <t>VR34175</t>
  </si>
  <si>
    <t>Шланг для душа 175см металлический растягивающийся + 360* антитвист (50шт)</t>
  </si>
  <si>
    <t>321.86 руб.</t>
  </si>
  <si>
    <t>SMS-320061</t>
  </si>
  <si>
    <t>VR34200</t>
  </si>
  <si>
    <t>Шланг для душа 200см металлический растягивающийся + 360* антитвист (50шт)</t>
  </si>
  <si>
    <t>343.42 руб.</t>
  </si>
  <si>
    <t>VER-000769</t>
  </si>
  <si>
    <t>VR60100</t>
  </si>
  <si>
    <t>Шланг для душа 100см в металлической оплетке, хром (50/1шт)</t>
  </si>
  <si>
    <t>344.96 руб.</t>
  </si>
  <si>
    <t>Шланги для душа РАЗНЫЕ</t>
  </si>
  <si>
    <t>OTM-110058</t>
  </si>
  <si>
    <t>Шланг для душа 1/2 металлический имп-имп ЭКОНОМ (150см) (100шт)</t>
  </si>
  <si>
    <t>107.73 руб.</t>
  </si>
  <si>
    <t>SCH-100142</t>
  </si>
  <si>
    <t>Шланг для душа виниловый 150 см белый (упак.30)</t>
  </si>
  <si>
    <t>278.30 руб.</t>
  </si>
  <si>
    <t>SCH-100143</t>
  </si>
  <si>
    <t>Шланг для душа виниловый 150 см серый (упак.30)</t>
  </si>
  <si>
    <t>SCH-100144</t>
  </si>
  <si>
    <t>Шланг для душа виниловый 150 см черный матовый (упак.30)</t>
  </si>
  <si>
    <t>SMS-320001</t>
  </si>
  <si>
    <t>переходник метрич. 1/2" вн - 22*1,5 имп/рус</t>
  </si>
  <si>
    <t>142.80 руб.</t>
  </si>
  <si>
    <t>Шланги для душа ELKA</t>
  </si>
  <si>
    <t>ELK-200312</t>
  </si>
  <si>
    <t>Шланг для душа ПВХ 150 см белый ELKA (упак.30)</t>
  </si>
  <si>
    <t>206.42 руб.</t>
  </si>
  <si>
    <t>ELK-200313</t>
  </si>
  <si>
    <t>Шланг для душа ПВХ 150 см серый ELKA (упак.30)</t>
  </si>
  <si>
    <t>ELK-200314</t>
  </si>
  <si>
    <t>Шланг для душа ПВХ 150 см черный матовый ELKA (упак.30)</t>
  </si>
  <si>
    <t>ELK-200315</t>
  </si>
  <si>
    <t>Шланг для душа ПВХ 170 см белый ELKA (упак.25)</t>
  </si>
  <si>
    <t>225.54 руб.</t>
  </si>
  <si>
    <t>ELK-200316</t>
  </si>
  <si>
    <t>Шланг для душа ПВХ 170 см серый ELKA (упак.25)</t>
  </si>
  <si>
    <t>ELK-200317</t>
  </si>
  <si>
    <t>Шланг для душа ПВХ 170 см черный матовый ELKA (упак.25)</t>
  </si>
  <si>
    <t>ELK-200318</t>
  </si>
  <si>
    <t>Шланг для душа ПВХ 200 см белый ELKA (упак.20)</t>
  </si>
  <si>
    <t>248.48 руб.</t>
  </si>
  <si>
    <t>ELK-200319</t>
  </si>
  <si>
    <t>Шланг для душа ПВХ 200 см серый ELKA (упак.20)</t>
  </si>
  <si>
    <t>ELK-200320</t>
  </si>
  <si>
    <t>Шланг для душа ПВХ 200 см черный матовый ELKA (упак.20)</t>
  </si>
  <si>
    <t>ELK-200321</t>
  </si>
  <si>
    <t>Шланг для душа  растяжной 150-200 см, ¢14мм,  внутренний шланг EPDM, двойной замок ELKA (50)</t>
  </si>
  <si>
    <t>198.32 руб.</t>
  </si>
  <si>
    <t>ELK-200322</t>
  </si>
  <si>
    <t>Шланг для душа 140 см, d 13 мм, внутренний шланг PVC, двойной замок ELKA (упак- 100 шт)</t>
  </si>
  <si>
    <t>107.12 руб.</t>
  </si>
  <si>
    <t>ELK-200323</t>
  </si>
  <si>
    <t>Шланг для душа 150 см, d 13 мм, внутренний шланг PVC, двойной замок ELKA (упак- 100 шт)</t>
  </si>
  <si>
    <t>120.15 руб.</t>
  </si>
  <si>
    <t>ELK-200324</t>
  </si>
  <si>
    <t>11103000104-360</t>
  </si>
  <si>
    <t>Шланг для душа растяжной 150-170 см 360 градусов d 14 мм двойной замок, мелкая гофра, гальван. латун</t>
  </si>
  <si>
    <t>309.79 руб.</t>
  </si>
  <si>
    <t>ELK-200325</t>
  </si>
  <si>
    <t>Шланг для душа растяжной 150-170 см, d 13 мм, внутренний шланг EPDM, двойной замок, гофра ELKA (упак</t>
  </si>
  <si>
    <t>292.42 руб.</t>
  </si>
  <si>
    <t>ELK-200326</t>
  </si>
  <si>
    <t>Шланг для душа растяжной 150-170 см, d 14 мм, внутренний шланг EPDM, двойной замок ELKA (упак-50 шт)</t>
  </si>
  <si>
    <t>186.74 руб.</t>
  </si>
  <si>
    <t>ELK-200327</t>
  </si>
  <si>
    <t>11103000106-15-18</t>
  </si>
  <si>
    <t>Шланг для душа растяжной-пружинный, 1,5-1,8 м, EPDM ELKA (упак 50)</t>
  </si>
  <si>
    <t>295.31 руб.</t>
  </si>
  <si>
    <t>Шланги для душа VIEIR цветные</t>
  </si>
  <si>
    <t>VER-000770</t>
  </si>
  <si>
    <t>VR60100C</t>
  </si>
  <si>
    <t>Шланг для душа 100см в металлической оплетке, черный (50/1шт)</t>
  </si>
  <si>
    <t>406.56 руб.</t>
  </si>
  <si>
    <t>VER-000771</t>
  </si>
  <si>
    <t>VR60150C</t>
  </si>
  <si>
    <t>Шланг для душа 150см в металлической оплетке, черный (50/1шт)</t>
  </si>
  <si>
    <t>455.84 руб.</t>
  </si>
  <si>
    <t>VER-000772</t>
  </si>
  <si>
    <t>VR60175C</t>
  </si>
  <si>
    <t>Шланг для душа 175см в металлической оплетке, черный (50/1шт)</t>
  </si>
  <si>
    <t>475.86 руб.</t>
  </si>
  <si>
    <t>VER-000773</t>
  </si>
  <si>
    <t>VR60200C</t>
  </si>
  <si>
    <t>Шланг для душа 200см в металлической оплетке, черный (50/1шт)</t>
  </si>
  <si>
    <t>491.26 руб.</t>
  </si>
  <si>
    <t>VER-000774</t>
  </si>
  <si>
    <t>VR60100S</t>
  </si>
  <si>
    <t>Шланг для душа 100см в металлической оплетке, золотой матовый (50/1шт)</t>
  </si>
  <si>
    <t>VER-000775</t>
  </si>
  <si>
    <t>VR60150S</t>
  </si>
  <si>
    <t>Шланг для душа 150см в металлической оплетке, золотой матовый (50/1шт)</t>
  </si>
  <si>
    <t>535.92 руб.</t>
  </si>
  <si>
    <t>VER-000776</t>
  </si>
  <si>
    <t>VR60175S</t>
  </si>
  <si>
    <t>Шланг для душа 175см в металлической оплетке, золотой матовый (50/1шт)</t>
  </si>
  <si>
    <t>568.26 руб.</t>
  </si>
  <si>
    <t>VER-000777</t>
  </si>
  <si>
    <t>VR60200S</t>
  </si>
  <si>
    <t>Шланг для душа 200см в металлической оплетке, золотой матовый (50/1шт)</t>
  </si>
  <si>
    <t>575.96 руб.</t>
  </si>
  <si>
    <t>VER-000778</t>
  </si>
  <si>
    <t>VR60100F</t>
  </si>
  <si>
    <t>Шланг для душа 100см в металлической оплетке, белый матовый (50/1шт)</t>
  </si>
  <si>
    <t>417.34 руб.</t>
  </si>
  <si>
    <t>VER-000779</t>
  </si>
  <si>
    <t>VR60150F</t>
  </si>
  <si>
    <t>Шланг для душа 150см в металлической оплетке, белый матовый (50/1шт)</t>
  </si>
  <si>
    <t>458.92 руб.</t>
  </si>
  <si>
    <t>VER-000780</t>
  </si>
  <si>
    <t>VR60175F</t>
  </si>
  <si>
    <t>Шланг для душа 175см в металлической оплетке, белый матовый (50/1шт)</t>
  </si>
  <si>
    <t>492.80 руб.</t>
  </si>
  <si>
    <t>VER-000781</t>
  </si>
  <si>
    <t>VR60200F</t>
  </si>
  <si>
    <t>Шланг для душа 200см в металлической оплетке, белый матовый (50/1шт)</t>
  </si>
  <si>
    <t>511.28 руб.</t>
  </si>
  <si>
    <t>VER-000782</t>
  </si>
  <si>
    <t>VR60100G</t>
  </si>
  <si>
    <t>Шланг для душа 100см в металлической оплетке, графит (50/1шт)</t>
  </si>
  <si>
    <t>418.88 руб.</t>
  </si>
  <si>
    <t>VER-000783</t>
  </si>
  <si>
    <t>VR60150G</t>
  </si>
  <si>
    <t>Шланг для душа 150см в металлической оплетке, графит (50/1шт)</t>
  </si>
  <si>
    <t>VER-000784</t>
  </si>
  <si>
    <t>VR60175G</t>
  </si>
  <si>
    <t>Шланг для душа 175см в металлической оплетке, графит (50/1шт)</t>
  </si>
  <si>
    <t>486.64 руб.</t>
  </si>
  <si>
    <t>VER-000785</t>
  </si>
  <si>
    <t>VR60200G</t>
  </si>
  <si>
    <t>Шланг для душа 200см в металлической оплетке, графит (50/1шт)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</si>
</sst>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805434_a8d2_11ea_8135_003048fd731b_a73d6beb_3fbb_11ef_a5f3_047c1617b1431.jpeg"/><Relationship Id="rId2" Type="http://schemas.openxmlformats.org/officeDocument/2006/relationships/image" Target="../media/65805436_a8d2_11ea_8135_003048fd731b_a73d6bed_3fbb_11ef_a5f3_047c1617b1432.jpeg"/><Relationship Id="rId3" Type="http://schemas.openxmlformats.org/officeDocument/2006/relationships/image" Target="../media/6580543a_a8d2_11ea_8135_003048fd731b_00bb7b60_a8d8_11ea_8135_003048fd731b3.jpeg"/><Relationship Id="rId4" Type="http://schemas.openxmlformats.org/officeDocument/2006/relationships/image" Target="../media/6580543c_a8d2_11ea_8135_003048fd731b_00bb7b61_a8d8_11ea_8135_003048fd731b4.jpeg"/><Relationship Id="rId5" Type="http://schemas.openxmlformats.org/officeDocument/2006/relationships/image" Target="../media/65805440_a8d2_11ea_8135_003048fd731b_00bb7b63_a8d8_11ea_8135_003048fd731b5.jpeg"/><Relationship Id="rId6" Type="http://schemas.openxmlformats.org/officeDocument/2006/relationships/image" Target="../media/65805442_a8d2_11ea_8135_003048fd731b_00bb7b64_a8d8_11ea_8135_003048fd731b6.jpeg"/><Relationship Id="rId7" Type="http://schemas.openxmlformats.org/officeDocument/2006/relationships/image" Target="../media/65805444_a8d2_11ea_8135_003048fd731b_00bb7b65_a8d8_11ea_8135_003048fd731b7.jpeg"/><Relationship Id="rId8" Type="http://schemas.openxmlformats.org/officeDocument/2006/relationships/image" Target="../media/65805446_a8d2_11ea_8135_003048fd731b_00bb7b66_a8d8_11ea_8135_003048fd731b8.jpeg"/><Relationship Id="rId9" Type="http://schemas.openxmlformats.org/officeDocument/2006/relationships/image" Target="../media/65805448_a8d2_11ea_8135_003048fd731b_00bb7b67_a8d8_11ea_8135_003048fd731b9.jpeg"/><Relationship Id="rId10" Type="http://schemas.openxmlformats.org/officeDocument/2006/relationships/image" Target="../media/6580544a_a8d2_11ea_8135_003048fd731b_00bb7b68_a8d8_11ea_8135_003048fd731b10.jpeg"/><Relationship Id="rId11" Type="http://schemas.openxmlformats.org/officeDocument/2006/relationships/image" Target="../media/6580544c_a8d2_11ea_8135_003048fd731b_00bb7b69_a8d8_11ea_8135_003048fd731b11.jpeg"/><Relationship Id="rId12" Type="http://schemas.openxmlformats.org/officeDocument/2006/relationships/image" Target="../media/6580544e_a8d2_11ea_8135_003048fd731b_00bb7b6a_a8d8_11ea_8135_003048fd731b12.jpeg"/><Relationship Id="rId13" Type="http://schemas.openxmlformats.org/officeDocument/2006/relationships/image" Target="../media/65805450_a8d2_11ea_8135_003048fd731b_00bb7b6b_a8d8_11ea_8135_003048fd731b13.jpeg"/><Relationship Id="rId14" Type="http://schemas.openxmlformats.org/officeDocument/2006/relationships/image" Target="../media/65805452_a8d2_11ea_8135_003048fd731b_00bb7b6c_a8d8_11ea_8135_003048fd731b14.jpeg"/><Relationship Id="rId15" Type="http://schemas.openxmlformats.org/officeDocument/2006/relationships/image" Target="../media/65805454_a8d2_11ea_8135_003048fd731b_00bb7b6d_a8d8_11ea_8135_003048fd731b15.jpeg"/><Relationship Id="rId16" Type="http://schemas.openxmlformats.org/officeDocument/2006/relationships/image" Target="../media/65805456_a8d2_11ea_8135_003048fd731b_00bb7b6e_a8d8_11ea_8135_003048fd731b16.jpeg"/><Relationship Id="rId17" Type="http://schemas.openxmlformats.org/officeDocument/2006/relationships/image" Target="../media/65805458_a8d2_11ea_8135_003048fd731b_00bb7b6f_a8d8_11ea_8135_003048fd731b17.jpeg"/><Relationship Id="rId18" Type="http://schemas.openxmlformats.org/officeDocument/2006/relationships/image" Target="../media/6580545a_a8d2_11ea_8135_003048fd731b_00bb7b70_a8d8_11ea_8135_003048fd731b18.jpeg"/><Relationship Id="rId19" Type="http://schemas.openxmlformats.org/officeDocument/2006/relationships/image" Target="../media/b8d3182b_c362_11ea_8157_003048fd731b_9d1cd8c4_c39d_11ea_8157_003048fd731b19.jpeg"/><Relationship Id="rId20" Type="http://schemas.openxmlformats.org/officeDocument/2006/relationships/image" Target="../media/e825a776_3767_11ea_810f_003048fd731b_892ca50d_3773_11ea_810f_003048fd731b20.jpeg"/><Relationship Id="rId21" Type="http://schemas.openxmlformats.org/officeDocument/2006/relationships/image" Target="../media/e825a778_3767_11ea_810f_003048fd731b_892ca50e_3773_11ea_810f_003048fd731b21.jpeg"/><Relationship Id="rId22" Type="http://schemas.openxmlformats.org/officeDocument/2006/relationships/image" Target="../media/e825a77a_3767_11ea_810f_003048fd731b_af04db6c_4847_11ea_810f_003048fd731b22.jpeg"/><Relationship Id="rId23" Type="http://schemas.openxmlformats.org/officeDocument/2006/relationships/image" Target="../media/e825a77c_3767_11ea_810f_003048fd731b_892ca510_3773_11ea_810f_003048fd731b23.jpeg"/><Relationship Id="rId24" Type="http://schemas.openxmlformats.org/officeDocument/2006/relationships/image" Target="../media/e825a77e_3767_11ea_810f_003048fd731b_892ca511_3773_11ea_810f_003048fd731b24.jpeg"/><Relationship Id="rId25" Type="http://schemas.openxmlformats.org/officeDocument/2006/relationships/image" Target="../media/e825a780_3767_11ea_810f_003048fd731b_af04db6b_4847_11ea_810f_003048fd731b25.jpeg"/><Relationship Id="rId26" Type="http://schemas.openxmlformats.org/officeDocument/2006/relationships/image" Target="../media/e825a782_3767_11ea_810f_003048fd731b_af04db68_4847_11ea_810f_003048fd731b26.jpeg"/><Relationship Id="rId27" Type="http://schemas.openxmlformats.org/officeDocument/2006/relationships/image" Target="../media/e825a784_3767_11ea_810f_003048fd731b_af04db69_4847_11ea_810f_003048fd731b27.jpeg"/><Relationship Id="rId28" Type="http://schemas.openxmlformats.org/officeDocument/2006/relationships/image" Target="../media/e825a786_3767_11ea_810f_003048fd731b_af04db6a_4847_11ea_810f_003048fd731b28.jpeg"/><Relationship Id="rId29" Type="http://schemas.openxmlformats.org/officeDocument/2006/relationships/image" Target="../media/e825a788_3767_11ea_810f_003048fd731b_04ffd85d_5a83_11f1_a8d2_047c1617b14329.jpeg"/><Relationship Id="rId30" Type="http://schemas.openxmlformats.org/officeDocument/2006/relationships/image" Target="../media/e825a78a_3767_11ea_810f_003048fd731b_04ffd85e_5a83_11f1_a8d2_047c1617b14330.jpeg"/><Relationship Id="rId31" Type="http://schemas.openxmlformats.org/officeDocument/2006/relationships/image" Target="../media/e825a78c_3767_11ea_810f_003048fd731b_af04db6f_4847_11ea_810f_003048fd731b31.jpeg"/><Relationship Id="rId32" Type="http://schemas.openxmlformats.org/officeDocument/2006/relationships/image" Target="../media/e825a78e_3767_11ea_810f_003048fd731b_af04db70_4847_11ea_810f_003048fd731b32.jpeg"/><Relationship Id="rId33" Type="http://schemas.openxmlformats.org/officeDocument/2006/relationships/image" Target="../media/e825a790_3767_11ea_810f_003048fd731b_af04db71_4847_11ea_810f_003048fd731b33.jpeg"/><Relationship Id="rId34" Type="http://schemas.openxmlformats.org/officeDocument/2006/relationships/image" Target="../media/e825a792_3767_11ea_810f_003048fd731b_af04db72_4847_11ea_810f_003048fd731b34.jpeg"/><Relationship Id="rId35" Type="http://schemas.openxmlformats.org/officeDocument/2006/relationships/image" Target="../media/e825a794_3767_11ea_810f_003048fd731b_af04db73_4847_11ea_810f_003048fd731b35.jpeg"/><Relationship Id="rId36" Type="http://schemas.openxmlformats.org/officeDocument/2006/relationships/image" Target="../media/e825a796_3767_11ea_810f_003048fd731b_af04db74_4847_11ea_810f_003048fd731b36.jpeg"/><Relationship Id="rId37" Type="http://schemas.openxmlformats.org/officeDocument/2006/relationships/image" Target="../media/e825a798_3767_11ea_810f_003048fd731b_af04db75_4847_11ea_810f_003048fd731b37.jpeg"/><Relationship Id="rId38" Type="http://schemas.openxmlformats.org/officeDocument/2006/relationships/image" Target="../media/e825a79a_3767_11ea_810f_003048fd731b_af04db67_4847_11ea_810f_003048fd731b38.jpeg"/><Relationship Id="rId39" Type="http://schemas.openxmlformats.org/officeDocument/2006/relationships/image" Target="../media/e825a79c_3767_11ea_810f_003048fd731b_af04db66_4847_11ea_810f_003048fd731b39.jpeg"/><Relationship Id="rId40" Type="http://schemas.openxmlformats.org/officeDocument/2006/relationships/image" Target="../media/bde6263c_091f_11eb_81b8_003048fd731b_a043d91e_14ec_11eb_81c7_003048fd731b40.jpeg"/><Relationship Id="rId41" Type="http://schemas.openxmlformats.org/officeDocument/2006/relationships/image" Target="../media/bde6263e_091f_11eb_81b8_003048fd731b_a043d91f_14ec_11eb_81c7_003048fd731b41.jpeg"/><Relationship Id="rId42" Type="http://schemas.openxmlformats.org/officeDocument/2006/relationships/image" Target="../media/bde62640_091f_11eb_81b8_003048fd731b_a043d920_14ec_11eb_81c7_003048fd731b42.jpeg"/><Relationship Id="rId43" Type="http://schemas.openxmlformats.org/officeDocument/2006/relationships/image" Target="../media/bde62642_091f_11eb_81b8_003048fd731b_a043d921_14ec_11eb_81c7_003048fd731b43.jpeg"/><Relationship Id="rId44" Type="http://schemas.openxmlformats.org/officeDocument/2006/relationships/image" Target="../media/bde62644_091f_11eb_81b8_003048fd731b_a043d922_14ec_11eb_81c7_003048fd731b44.jpeg"/><Relationship Id="rId45" Type="http://schemas.openxmlformats.org/officeDocument/2006/relationships/image" Target="../media/bde62646_091f_11eb_81b8_003048fd731b_a043d923_14ec_11eb_81c7_003048fd731b45.jpeg"/><Relationship Id="rId46" Type="http://schemas.openxmlformats.org/officeDocument/2006/relationships/image" Target="../media/bde62648_091f_11eb_81b8_003048fd731b_a043d924_14ec_11eb_81c7_003048fd731b46.jpeg"/><Relationship Id="rId47" Type="http://schemas.openxmlformats.org/officeDocument/2006/relationships/image" Target="../media/bde6264a_091f_11eb_81b8_003048fd731b_a043d925_14ec_11eb_81c7_003048fd731b47.jpeg"/><Relationship Id="rId48" Type="http://schemas.openxmlformats.org/officeDocument/2006/relationships/image" Target="../media/bde6264c_091f_11eb_81b8_003048fd731b_a043d926_14ec_11eb_81c7_003048fd731b48.jpeg"/><Relationship Id="rId49" Type="http://schemas.openxmlformats.org/officeDocument/2006/relationships/image" Target="../media/bde6264e_091f_11eb_81b8_003048fd731b_16c8a345_c371_11f0_a800_047c1617b14349.jpeg"/><Relationship Id="rId50" Type="http://schemas.openxmlformats.org/officeDocument/2006/relationships/image" Target="../media/bde62650_091f_11eb_81b8_003048fd731b_16c8a346_c371_11f0_a800_047c1617b14350.jpeg"/><Relationship Id="rId51" Type="http://schemas.openxmlformats.org/officeDocument/2006/relationships/image" Target="../media/bde62652_091f_11eb_81b8_003048fd731b_16c8a347_c371_11f0_a800_047c1617b14351.jpeg"/><Relationship Id="rId52" Type="http://schemas.openxmlformats.org/officeDocument/2006/relationships/image" Target="../media/6f6da3eb_c29f_11ee_a54c_047c1617b143_14e1e1eb_f93d_11ef_a6ea_047c1617b14352.jpeg"/><Relationship Id="rId53" Type="http://schemas.openxmlformats.org/officeDocument/2006/relationships/image" Target="../media/a12550d1_da6d_11ee_a56d_047c1617b143_d159fa08_42c7_11ef_a5f7_047c1617b14353.jpeg"/><Relationship Id="rId54" Type="http://schemas.openxmlformats.org/officeDocument/2006/relationships/image" Target="../media/13024ee0_2fe4_11ee_a48d_047c1617b143_4396be8c_0312_11ef_a5a4_047c1617b14354.jpeg"/><Relationship Id="rId55" Type="http://schemas.openxmlformats.org/officeDocument/2006/relationships/image" Target="../media/13024ee2_2fe4_11ee_a48d_047c1617b143_4396be8f_0312_11ef_a5a4_047c1617b14355.jpeg"/><Relationship Id="rId56" Type="http://schemas.openxmlformats.org/officeDocument/2006/relationships/image" Target="../media/13024ee4_2fe4_11ee_a48d_047c1617b143_4396be92_0312_11ef_a5a4_047c1617b14356.jpeg"/><Relationship Id="rId57" Type="http://schemas.openxmlformats.org/officeDocument/2006/relationships/image" Target="../media/6469dc3a_86a6_11e9_8101_003048fd731b_af04db62_4847_11ea_810f_003048fd731b57.jpeg"/><Relationship Id="rId58" Type="http://schemas.openxmlformats.org/officeDocument/2006/relationships/image" Target="../media/8f0df3ff_0434_11f1_a85d_047c1617b143_2ed14022_0c97_11f1_a86a_047c1617b14358.jpeg"/><Relationship Id="rId59" Type="http://schemas.openxmlformats.org/officeDocument/2006/relationships/image" Target="../media/8f0df401_0434_11f1_a85d_047c1617b143_2ed14025_0c97_11f1_a86a_047c1617b14359.jpeg"/><Relationship Id="rId60" Type="http://schemas.openxmlformats.org/officeDocument/2006/relationships/image" Target="../media/8f0df403_0434_11f1_a85d_047c1617b143_2ed14028_0c97_11f1_a86a_047c1617b14360.jpeg"/><Relationship Id="rId61" Type="http://schemas.openxmlformats.org/officeDocument/2006/relationships/image" Target="../media/8f0df405_0434_11f1_a85d_047c1617b143_2ed1402b_0c97_11f1_a86a_047c1617b14361.jpeg"/><Relationship Id="rId62" Type="http://schemas.openxmlformats.org/officeDocument/2006/relationships/image" Target="../media/8f0df407_0434_11f1_a85d_047c1617b143_2ed1402e_0c97_11f1_a86a_047c1617b14362.jpeg"/><Relationship Id="rId63" Type="http://schemas.openxmlformats.org/officeDocument/2006/relationships/image" Target="../media/8f0df409_0434_11f1_a85d_047c1617b143_2ed14031_0c97_11f1_a86a_047c1617b14363.jpeg"/><Relationship Id="rId64" Type="http://schemas.openxmlformats.org/officeDocument/2006/relationships/image" Target="../media/8f0df40b_0434_11f1_a85d_047c1617b143_2ed14034_0c97_11f1_a86a_047c1617b14364.jpeg"/><Relationship Id="rId65" Type="http://schemas.openxmlformats.org/officeDocument/2006/relationships/image" Target="../media/8f0df40d_0434_11f1_a85d_047c1617b143_2ed14037_0c97_11f1_a86a_047c1617b14365.jpeg"/><Relationship Id="rId66" Type="http://schemas.openxmlformats.org/officeDocument/2006/relationships/image" Target="../media/8f0df40f_0434_11f1_a85d_047c1617b143_2ed1403a_0c97_11f1_a86a_047c1617b14366.jpeg"/><Relationship Id="rId67" Type="http://schemas.openxmlformats.org/officeDocument/2006/relationships/image" Target="../media/8f0df417_0434_11f1_a85d_047c1617b143_2ed1403d_0c97_11f1_a86a_047c1617b14367.jpeg"/><Relationship Id="rId68" Type="http://schemas.openxmlformats.org/officeDocument/2006/relationships/image" Target="../media/6f6da3ed_c29f_11ee_a54c_047c1617b143_14e1e1ec_f93d_11ef_a6ea_047c1617b14368.jpeg"/><Relationship Id="rId69" Type="http://schemas.openxmlformats.org/officeDocument/2006/relationships/image" Target="../media/6f6da3ef_c29f_11ee_a54c_047c1617b143_14e1e1f0_f93d_11ef_a6ea_047c1617b14369.jpeg"/><Relationship Id="rId70" Type="http://schemas.openxmlformats.org/officeDocument/2006/relationships/image" Target="../media/6f6da3f1_c29f_11ee_a54c_047c1617b143_14e1e1f4_f93d_11ef_a6ea_047c1617b14370.jpeg"/><Relationship Id="rId71" Type="http://schemas.openxmlformats.org/officeDocument/2006/relationships/image" Target="../media/6f6da3f3_c29f_11ee_a54c_047c1617b143_14e1e1f8_f93d_11ef_a6ea_047c1617b14371.jpeg"/><Relationship Id="rId72" Type="http://schemas.openxmlformats.org/officeDocument/2006/relationships/image" Target="../media/6f6da3f5_c29f_11ee_a54c_047c1617b143_14e1e1ef_f93d_11ef_a6ea_047c1617b14372.jpeg"/><Relationship Id="rId73" Type="http://schemas.openxmlformats.org/officeDocument/2006/relationships/image" Target="../media/6f6da3f7_c29f_11ee_a54c_047c1617b143_14e1e1f3_f93d_11ef_a6ea_047c1617b14373.jpeg"/><Relationship Id="rId74" Type="http://schemas.openxmlformats.org/officeDocument/2006/relationships/image" Target="../media/6f6da3f9_c29f_11ee_a54c_047c1617b143_14e1e1f7_f93d_11ef_a6ea_047c1617b14374.jpeg"/><Relationship Id="rId75" Type="http://schemas.openxmlformats.org/officeDocument/2006/relationships/image" Target="../media/6f6da3fb_c29f_11ee_a54c_047c1617b143_14e1e1fb_f93d_11ef_a6ea_047c1617b14375.jpeg"/><Relationship Id="rId76" Type="http://schemas.openxmlformats.org/officeDocument/2006/relationships/image" Target="../media/6f6da3fd_c29f_11ee_a54c_047c1617b143_14e1e1ed_f93d_11ef_a6ea_047c1617b14376.jpeg"/><Relationship Id="rId77" Type="http://schemas.openxmlformats.org/officeDocument/2006/relationships/image" Target="../media/6f6da3ff_c29f_11ee_a54c_047c1617b143_14e1e1f1_f93d_11ef_a6ea_047c1617b14377.jpeg"/><Relationship Id="rId78" Type="http://schemas.openxmlformats.org/officeDocument/2006/relationships/image" Target="../media/6f6da401_c29f_11ee_a54c_047c1617b143_14e1e1f5_f93d_11ef_a6ea_047c1617b14378.jpeg"/><Relationship Id="rId79" Type="http://schemas.openxmlformats.org/officeDocument/2006/relationships/image" Target="../media/6f6da403_c29f_11ee_a54c_047c1617b143_14e1e1f9_f93d_11ef_a6ea_047c1617b14379.jpeg"/><Relationship Id="rId80" Type="http://schemas.openxmlformats.org/officeDocument/2006/relationships/image" Target="../media/6f6da405_c29f_11ee_a54c_047c1617b143_14e1e1ee_f93d_11ef_a6ea_047c1617b14380.jpeg"/><Relationship Id="rId81" Type="http://schemas.openxmlformats.org/officeDocument/2006/relationships/image" Target="../media/6f6da407_c29f_11ee_a54c_047c1617b143_14e1e1f2_f93d_11ef_a6ea_047c1617b14381.jpeg"/><Relationship Id="rId82" Type="http://schemas.openxmlformats.org/officeDocument/2006/relationships/image" Target="../media/6f6da409_c29f_11ee_a54c_047c1617b143_14e1e1f6_f93d_11ef_a6ea_047c1617b14382.jpeg"/><Relationship Id="rId83" Type="http://schemas.openxmlformats.org/officeDocument/2006/relationships/image" Target="../media/6f6da40b_c29f_11ee_a54c_047c1617b143_14e1e1fa_f93d_11ef_a6ea_047c1617b1438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866775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400175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400175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400175"/>
    <xdr:pic>
      <xdr:nvPicPr>
        <xdr:cNvPr id="42" name="Image_48" descr="Image_4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371600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371600"/>
    <xdr:pic>
      <xdr:nvPicPr>
        <xdr:cNvPr id="44" name="Image_50" descr="Image_5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371600"/>
    <xdr:pic>
      <xdr:nvPicPr>
        <xdr:cNvPr id="45" name="Image_51" descr="Image_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6" name="Image_52" descr="Image_5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7" name="Image_53" descr="Image_5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8" name="Image_54" descr="Image_5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9" name="Image_55" descr="Image_5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0" name="Image_56" descr="Image_5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1" name="Image_57" descr="Image_5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2" name="Image_58" descr="Image_5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3" name="Image_60" descr="Image_6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4" name="Image_61" descr="Image_6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5" name="Image_62" descr="Image_6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6" name="Image_63" descr="Image_6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7" name="Image_64" descr="Image_6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8" name="Image_66" descr="Image_66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9" name="Image_67" descr="Image_67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0" name="Image_68" descr="Image_68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1" name="Image_69" descr="Image_69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2" name="Image_70" descr="Image_70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3" name="Image_71" descr="Image_71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4" name="Image_72" descr="Image_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5" name="Image_73" descr="Image_73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6" name="Image_74" descr="Image_74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7" name="Image_78" descr="Image_7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68" name="Image_83" descr="Image_83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69" name="Image_84" descr="Image_8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0" name="Image_85" descr="Image_8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1" name="Image_86" descr="Image_8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2" name="Image_87" descr="Image_8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3" name="Image_88" descr="Image_88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4" name="Image_89" descr="Image_8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5" name="Image_90" descr="Image_9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76" name="Image_91" descr="Image_9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77" name="Image_92" descr="Image_9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78" name="Image_93" descr="Image_93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79" name="Image_94" descr="Image_9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0" name="Image_95" descr="Image_95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1" name="Image_96" descr="Image_96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2" name="Image_97" descr="Image_97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3" name="Image_98" descr="Image_98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827356</v>
      </c>
      <c r="C6" s="1" t="s">
        <v>14</v>
      </c>
      <c r="D6" s="1" t="s">
        <v>15</v>
      </c>
      <c r="E6" s="2" t="s">
        <v>16</v>
      </c>
      <c r="F6" s="2" t="s">
        <v>17</v>
      </c>
      <c r="G6" s="2" t="s">
        <v>18</v>
      </c>
      <c r="H6" s="2">
        <v>0</v>
      </c>
      <c r="I6" s="1">
        <v>0</v>
      </c>
      <c r="J6" s="3" t="s">
        <v>19</v>
      </c>
      <c r="K6" s="2" t="str">
        <f>J6*178.40</f>
        <v>0</v>
      </c>
      <c r="L6" s="5"/>
    </row>
    <row r="7" spans="1:12" customHeight="1" ht="105" outlineLevel="5">
      <c r="A7" s="1"/>
      <c r="B7" s="1">
        <v>831626</v>
      </c>
      <c r="C7" s="1" t="s">
        <v>20</v>
      </c>
      <c r="D7" s="1" t="s">
        <v>21</v>
      </c>
      <c r="E7" s="2" t="s">
        <v>22</v>
      </c>
      <c r="F7" s="2" t="s">
        <v>17</v>
      </c>
      <c r="G7" s="2" t="s">
        <v>23</v>
      </c>
      <c r="H7" s="2">
        <v>0</v>
      </c>
      <c r="I7" s="1">
        <v>0</v>
      </c>
      <c r="J7" s="3" t="s">
        <v>19</v>
      </c>
      <c r="K7" s="2" t="str">
        <f>J7*178.40</f>
        <v>0</v>
      </c>
      <c r="L7" s="5"/>
    </row>
    <row r="8" spans="1:12" customHeight="1" ht="105" outlineLevel="5">
      <c r="A8" s="1"/>
      <c r="B8" s="1">
        <v>831628</v>
      </c>
      <c r="C8" s="1" t="s">
        <v>24</v>
      </c>
      <c r="D8" s="1" t="s">
        <v>25</v>
      </c>
      <c r="E8" s="2" t="s">
        <v>26</v>
      </c>
      <c r="F8" s="2" t="s">
        <v>27</v>
      </c>
      <c r="G8" s="2" t="s">
        <v>18</v>
      </c>
      <c r="H8" s="2">
        <v>0</v>
      </c>
      <c r="I8" s="1">
        <v>0</v>
      </c>
      <c r="J8" s="3" t="s">
        <v>19</v>
      </c>
      <c r="K8" s="2" t="str">
        <f>J8*283.69</f>
        <v>0</v>
      </c>
      <c r="L8" s="5"/>
    </row>
    <row r="9" spans="1:12" customHeight="1" ht="105" outlineLevel="5">
      <c r="A9" s="1"/>
      <c r="B9" s="1">
        <v>831629</v>
      </c>
      <c r="C9" s="1" t="s">
        <v>28</v>
      </c>
      <c r="D9" s="1" t="s">
        <v>29</v>
      </c>
      <c r="E9" s="2" t="s">
        <v>30</v>
      </c>
      <c r="F9" s="2" t="s">
        <v>27</v>
      </c>
      <c r="G9" s="2" t="s">
        <v>31</v>
      </c>
      <c r="H9" s="2">
        <v>0</v>
      </c>
      <c r="I9" s="1">
        <v>0</v>
      </c>
      <c r="J9" s="3" t="s">
        <v>19</v>
      </c>
      <c r="K9" s="2" t="str">
        <f>J9*283.69</f>
        <v>0</v>
      </c>
      <c r="L9" s="5"/>
    </row>
    <row r="10" spans="1:12" customHeight="1" ht="105" outlineLevel="5">
      <c r="A10" s="1"/>
      <c r="B10" s="1">
        <v>831631</v>
      </c>
      <c r="C10" s="1" t="s">
        <v>32</v>
      </c>
      <c r="D10" s="1" t="s">
        <v>33</v>
      </c>
      <c r="E10" s="2" t="s">
        <v>34</v>
      </c>
      <c r="F10" s="2" t="s">
        <v>27</v>
      </c>
      <c r="G10" s="2" t="s">
        <v>31</v>
      </c>
      <c r="H10" s="2">
        <v>0</v>
      </c>
      <c r="I10" s="1">
        <v>0</v>
      </c>
      <c r="J10" s="3" t="s">
        <v>19</v>
      </c>
      <c r="K10" s="2" t="str">
        <f>J10*283.69</f>
        <v>0</v>
      </c>
      <c r="L10" s="5"/>
    </row>
    <row r="11" spans="1:12" customHeight="1" ht="105" outlineLevel="5">
      <c r="A11" s="1"/>
      <c r="B11" s="1">
        <v>831632</v>
      </c>
      <c r="C11" s="1" t="s">
        <v>35</v>
      </c>
      <c r="D11" s="1" t="s">
        <v>36</v>
      </c>
      <c r="E11" s="2" t="s">
        <v>37</v>
      </c>
      <c r="F11" s="2" t="s">
        <v>38</v>
      </c>
      <c r="G11" s="2" t="s">
        <v>39</v>
      </c>
      <c r="H11" s="2">
        <v>0</v>
      </c>
      <c r="I11" s="1">
        <v>0</v>
      </c>
      <c r="J11" s="3" t="s">
        <v>19</v>
      </c>
      <c r="K11" s="2" t="str">
        <f>J11*299.81</f>
        <v>0</v>
      </c>
      <c r="L11" s="5"/>
    </row>
    <row r="12" spans="1:12" customHeight="1" ht="105" outlineLevel="5">
      <c r="A12" s="1"/>
      <c r="B12" s="1">
        <v>831633</v>
      </c>
      <c r="C12" s="1" t="s">
        <v>40</v>
      </c>
      <c r="D12" s="1" t="s">
        <v>41</v>
      </c>
      <c r="E12" s="2" t="s">
        <v>42</v>
      </c>
      <c r="F12" s="2" t="s">
        <v>43</v>
      </c>
      <c r="G12" s="2" t="s">
        <v>39</v>
      </c>
      <c r="H12" s="2">
        <v>0</v>
      </c>
      <c r="I12" s="1">
        <v>0</v>
      </c>
      <c r="J12" s="3" t="s">
        <v>19</v>
      </c>
      <c r="K12" s="2" t="str">
        <f>J12*349.36</f>
        <v>0</v>
      </c>
      <c r="L12" s="5"/>
    </row>
    <row r="13" spans="1:12" customHeight="1" ht="105" outlineLevel="5">
      <c r="A13" s="1"/>
      <c r="B13" s="1">
        <v>831634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0</v>
      </c>
      <c r="H13" s="2">
        <v>0</v>
      </c>
      <c r="I13" s="1">
        <v>0</v>
      </c>
      <c r="J13" s="3" t="s">
        <v>19</v>
      </c>
      <c r="K13" s="2" t="str">
        <f>J13*405.10</f>
        <v>0</v>
      </c>
      <c r="L13" s="5"/>
    </row>
    <row r="14" spans="1:12" customHeight="1" ht="105" outlineLevel="5">
      <c r="A14" s="1"/>
      <c r="B14" s="1">
        <v>831635</v>
      </c>
      <c r="C14" s="1" t="s">
        <v>48</v>
      </c>
      <c r="D14" s="1" t="s">
        <v>49</v>
      </c>
      <c r="E14" s="2" t="s">
        <v>50</v>
      </c>
      <c r="F14" s="2" t="s">
        <v>51</v>
      </c>
      <c r="G14" s="2">
        <v>0</v>
      </c>
      <c r="H14" s="2">
        <v>0</v>
      </c>
      <c r="I14" s="1">
        <v>0</v>
      </c>
      <c r="J14" s="3" t="s">
        <v>19</v>
      </c>
      <c r="K14" s="2" t="str">
        <f>J14*389.00</f>
        <v>0</v>
      </c>
      <c r="L14" s="5"/>
    </row>
    <row r="15" spans="1:12" customHeight="1" ht="105" outlineLevel="5">
      <c r="A15" s="1"/>
      <c r="B15" s="1">
        <v>831636</v>
      </c>
      <c r="C15" s="1" t="s">
        <v>52</v>
      </c>
      <c r="D15" s="1" t="s">
        <v>53</v>
      </c>
      <c r="E15" s="2" t="s">
        <v>54</v>
      </c>
      <c r="F15" s="2" t="s">
        <v>55</v>
      </c>
      <c r="G15" s="2">
        <v>0</v>
      </c>
      <c r="H15" s="2">
        <v>0</v>
      </c>
      <c r="I15" s="1">
        <v>0</v>
      </c>
      <c r="J15" s="3" t="s">
        <v>19</v>
      </c>
      <c r="K15" s="2" t="str">
        <f>J15*376.61</f>
        <v>0</v>
      </c>
      <c r="L15" s="5"/>
    </row>
    <row r="16" spans="1:12" customHeight="1" ht="105" outlineLevel="5">
      <c r="A16" s="1"/>
      <c r="B16" s="1">
        <v>831637</v>
      </c>
      <c r="C16" s="1" t="s">
        <v>56</v>
      </c>
      <c r="D16" s="1" t="s">
        <v>57</v>
      </c>
      <c r="E16" s="2" t="s">
        <v>58</v>
      </c>
      <c r="F16" s="2" t="s">
        <v>59</v>
      </c>
      <c r="G16" s="2">
        <v>0</v>
      </c>
      <c r="H16" s="2">
        <v>0</v>
      </c>
      <c r="I16" s="1">
        <v>0</v>
      </c>
      <c r="J16" s="3" t="s">
        <v>19</v>
      </c>
      <c r="K16" s="2" t="str">
        <f>J16*500.50</f>
        <v>0</v>
      </c>
      <c r="L16" s="5"/>
    </row>
    <row r="17" spans="1:12" customHeight="1" ht="105" outlineLevel="5">
      <c r="A17" s="1"/>
      <c r="B17" s="1">
        <v>831638</v>
      </c>
      <c r="C17" s="1" t="s">
        <v>60</v>
      </c>
      <c r="D17" s="1" t="s">
        <v>61</v>
      </c>
      <c r="E17" s="2" t="s">
        <v>62</v>
      </c>
      <c r="F17" s="2" t="s">
        <v>63</v>
      </c>
      <c r="G17" s="2" t="s">
        <v>39</v>
      </c>
      <c r="H17" s="2">
        <v>0</v>
      </c>
      <c r="I17" s="1">
        <v>0</v>
      </c>
      <c r="J17" s="3" t="s">
        <v>19</v>
      </c>
      <c r="K17" s="2" t="str">
        <f>J17*517.84</f>
        <v>0</v>
      </c>
      <c r="L17" s="5"/>
    </row>
    <row r="18" spans="1:12" customHeight="1" ht="105" outlineLevel="5">
      <c r="A18" s="1"/>
      <c r="B18" s="1">
        <v>831639</v>
      </c>
      <c r="C18" s="1" t="s">
        <v>64</v>
      </c>
      <c r="D18" s="1" t="s">
        <v>65</v>
      </c>
      <c r="E18" s="2" t="s">
        <v>66</v>
      </c>
      <c r="F18" s="2" t="s">
        <v>67</v>
      </c>
      <c r="G18" s="2" t="s">
        <v>39</v>
      </c>
      <c r="H18" s="2">
        <v>0</v>
      </c>
      <c r="I18" s="1">
        <v>0</v>
      </c>
      <c r="J18" s="3" t="s">
        <v>19</v>
      </c>
      <c r="K18" s="2" t="str">
        <f>J18*525.27</f>
        <v>0</v>
      </c>
      <c r="L18" s="5"/>
    </row>
    <row r="19" spans="1:12" customHeight="1" ht="105" outlineLevel="5">
      <c r="A19" s="1"/>
      <c r="B19" s="1">
        <v>831640</v>
      </c>
      <c r="C19" s="1" t="s">
        <v>68</v>
      </c>
      <c r="D19" s="1" t="s">
        <v>69</v>
      </c>
      <c r="E19" s="2" t="s">
        <v>70</v>
      </c>
      <c r="F19" s="2" t="s">
        <v>71</v>
      </c>
      <c r="G19" s="2" t="s">
        <v>31</v>
      </c>
      <c r="H19" s="2">
        <v>0</v>
      </c>
      <c r="I19" s="1">
        <v>0</v>
      </c>
      <c r="J19" s="3" t="s">
        <v>19</v>
      </c>
      <c r="K19" s="2" t="str">
        <f>J19*558.72</f>
        <v>0</v>
      </c>
      <c r="L19" s="5"/>
    </row>
    <row r="20" spans="1:12" customHeight="1" ht="105" outlineLevel="5">
      <c r="A20" s="1"/>
      <c r="B20" s="1">
        <v>831641</v>
      </c>
      <c r="C20" s="1" t="s">
        <v>72</v>
      </c>
      <c r="D20" s="1" t="s">
        <v>73</v>
      </c>
      <c r="E20" s="2" t="s">
        <v>74</v>
      </c>
      <c r="F20" s="2" t="s">
        <v>75</v>
      </c>
      <c r="G20" s="2">
        <v>0</v>
      </c>
      <c r="H20" s="2">
        <v>0</v>
      </c>
      <c r="I20" s="1">
        <v>0</v>
      </c>
      <c r="J20" s="3" t="s">
        <v>19</v>
      </c>
      <c r="K20" s="2" t="str">
        <f>J20*567.40</f>
        <v>0</v>
      </c>
      <c r="L20" s="5"/>
    </row>
    <row r="21" spans="1:12" customHeight="1" ht="105" outlineLevel="5">
      <c r="A21" s="1"/>
      <c r="B21" s="1">
        <v>831642</v>
      </c>
      <c r="C21" s="1" t="s">
        <v>76</v>
      </c>
      <c r="D21" s="1" t="s">
        <v>77</v>
      </c>
      <c r="E21" s="2" t="s">
        <v>78</v>
      </c>
      <c r="F21" s="2" t="s">
        <v>79</v>
      </c>
      <c r="G21" s="2">
        <v>0</v>
      </c>
      <c r="H21" s="2">
        <v>0</v>
      </c>
      <c r="I21" s="1">
        <v>0</v>
      </c>
      <c r="J21" s="3" t="s">
        <v>19</v>
      </c>
      <c r="K21" s="2" t="str">
        <f>J21*634.30</f>
        <v>0</v>
      </c>
      <c r="L21" s="5"/>
    </row>
    <row r="22" spans="1:12" customHeight="1" ht="105" outlineLevel="5">
      <c r="A22" s="1"/>
      <c r="B22" s="1">
        <v>831643</v>
      </c>
      <c r="C22" s="1" t="s">
        <v>80</v>
      </c>
      <c r="D22" s="1" t="s">
        <v>81</v>
      </c>
      <c r="E22" s="2" t="s">
        <v>82</v>
      </c>
      <c r="F22" s="2" t="s">
        <v>83</v>
      </c>
      <c r="G22" s="2" t="s">
        <v>31</v>
      </c>
      <c r="H22" s="2">
        <v>0</v>
      </c>
      <c r="I22" s="1">
        <v>0</v>
      </c>
      <c r="J22" s="3" t="s">
        <v>19</v>
      </c>
      <c r="K22" s="2" t="str">
        <f>J22*467.05</f>
        <v>0</v>
      </c>
      <c r="L22" s="5"/>
    </row>
    <row r="23" spans="1:12" customHeight="1" ht="105" outlineLevel="5">
      <c r="A23" s="1"/>
      <c r="B23" s="1">
        <v>827357</v>
      </c>
      <c r="C23" s="1" t="s">
        <v>84</v>
      </c>
      <c r="D23" s="1" t="s">
        <v>85</v>
      </c>
      <c r="E23" s="2" t="s">
        <v>86</v>
      </c>
      <c r="F23" s="2" t="s">
        <v>87</v>
      </c>
      <c r="G23" s="2" t="s">
        <v>39</v>
      </c>
      <c r="H23" s="2">
        <v>0</v>
      </c>
      <c r="I23" s="1">
        <v>0</v>
      </c>
      <c r="J23" s="3" t="s">
        <v>19</v>
      </c>
      <c r="K23" s="2" t="str">
        <f>J23*608.27</f>
        <v>0</v>
      </c>
      <c r="L23" s="5"/>
    </row>
    <row r="24" spans="1:12" customHeight="1" ht="105" outlineLevel="5">
      <c r="A24" s="1"/>
      <c r="B24" s="1">
        <v>831018</v>
      </c>
      <c r="C24" s="1" t="s">
        <v>88</v>
      </c>
      <c r="D24" s="1" t="s">
        <v>89</v>
      </c>
      <c r="E24" s="2" t="s">
        <v>90</v>
      </c>
      <c r="F24" s="2" t="s">
        <v>91</v>
      </c>
      <c r="G24" s="2" t="s">
        <v>23</v>
      </c>
      <c r="H24" s="2">
        <v>0</v>
      </c>
      <c r="I24" s="1">
        <v>0</v>
      </c>
      <c r="J24" s="3" t="s">
        <v>19</v>
      </c>
      <c r="K24" s="2" t="str">
        <f>J24*147.42</f>
        <v>0</v>
      </c>
      <c r="L24" s="5"/>
    </row>
    <row r="25" spans="1:12" outlineLevel="3">
      <c r="A25" s="9" t="s">
        <v>92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5"/>
    </row>
    <row r="26" spans="1:12" customHeight="1" ht="105" outlineLevel="5">
      <c r="A26" s="1"/>
      <c r="B26" s="1">
        <v>824942</v>
      </c>
      <c r="C26" s="1" t="s">
        <v>93</v>
      </c>
      <c r="D26" s="1" t="s">
        <v>94</v>
      </c>
      <c r="E26" s="2" t="s">
        <v>95</v>
      </c>
      <c r="F26" s="2" t="s">
        <v>96</v>
      </c>
      <c r="G26" s="2">
        <v>0</v>
      </c>
      <c r="H26" s="2">
        <v>0</v>
      </c>
      <c r="I26" s="1">
        <v>0</v>
      </c>
      <c r="J26" s="3" t="s">
        <v>19</v>
      </c>
      <c r="K26" s="2" t="str">
        <f>J26*338.80</f>
        <v>0</v>
      </c>
      <c r="L26" s="5"/>
    </row>
    <row r="27" spans="1:12" customHeight="1" ht="105" outlineLevel="5">
      <c r="A27" s="1"/>
      <c r="B27" s="1">
        <v>824943</v>
      </c>
      <c r="C27" s="1" t="s">
        <v>97</v>
      </c>
      <c r="D27" s="1" t="s">
        <v>98</v>
      </c>
      <c r="E27" s="2" t="s">
        <v>99</v>
      </c>
      <c r="F27" s="2" t="s">
        <v>100</v>
      </c>
      <c r="G27" s="2">
        <v>0</v>
      </c>
      <c r="H27" s="2">
        <v>0</v>
      </c>
      <c r="I27" s="1">
        <v>0</v>
      </c>
      <c r="J27" s="3" t="s">
        <v>19</v>
      </c>
      <c r="K27" s="2" t="str">
        <f>J27*363.44</f>
        <v>0</v>
      </c>
      <c r="L27" s="5"/>
    </row>
    <row r="28" spans="1:12" customHeight="1" ht="105" outlineLevel="5">
      <c r="A28" s="1"/>
      <c r="B28" s="1">
        <v>824944</v>
      </c>
      <c r="C28" s="1" t="s">
        <v>101</v>
      </c>
      <c r="D28" s="1" t="s">
        <v>102</v>
      </c>
      <c r="E28" s="2" t="s">
        <v>103</v>
      </c>
      <c r="F28" s="2" t="s">
        <v>104</v>
      </c>
      <c r="G28" s="2" t="s">
        <v>31</v>
      </c>
      <c r="H28" s="2">
        <v>0</v>
      </c>
      <c r="I28" s="1">
        <v>0</v>
      </c>
      <c r="J28" s="3" t="s">
        <v>19</v>
      </c>
      <c r="K28" s="2" t="str">
        <f>J28*391.16</f>
        <v>0</v>
      </c>
      <c r="L28" s="5"/>
    </row>
    <row r="29" spans="1:12" customHeight="1" ht="105" outlineLevel="5">
      <c r="A29" s="1"/>
      <c r="B29" s="1">
        <v>824945</v>
      </c>
      <c r="C29" s="1" t="s">
        <v>105</v>
      </c>
      <c r="D29" s="1" t="s">
        <v>106</v>
      </c>
      <c r="E29" s="2" t="s">
        <v>107</v>
      </c>
      <c r="F29" s="2" t="s">
        <v>108</v>
      </c>
      <c r="G29" s="2" t="s">
        <v>18</v>
      </c>
      <c r="H29" s="2">
        <v>0</v>
      </c>
      <c r="I29" s="1">
        <v>0</v>
      </c>
      <c r="J29" s="3" t="s">
        <v>19</v>
      </c>
      <c r="K29" s="2" t="str">
        <f>J29*287.98</f>
        <v>0</v>
      </c>
      <c r="L29" s="5"/>
    </row>
    <row r="30" spans="1:12" customHeight="1" ht="105" outlineLevel="5">
      <c r="A30" s="1"/>
      <c r="B30" s="1">
        <v>824946</v>
      </c>
      <c r="C30" s="1" t="s">
        <v>109</v>
      </c>
      <c r="D30" s="1" t="s">
        <v>110</v>
      </c>
      <c r="E30" s="2" t="s">
        <v>111</v>
      </c>
      <c r="F30" s="2" t="s">
        <v>112</v>
      </c>
      <c r="G30" s="2" t="s">
        <v>18</v>
      </c>
      <c r="H30" s="2">
        <v>0</v>
      </c>
      <c r="I30" s="1">
        <v>0</v>
      </c>
      <c r="J30" s="3" t="s">
        <v>19</v>
      </c>
      <c r="K30" s="2" t="str">
        <f>J30*311.08</f>
        <v>0</v>
      </c>
      <c r="L30" s="5"/>
    </row>
    <row r="31" spans="1:12" customHeight="1" ht="105" outlineLevel="5">
      <c r="A31" s="1"/>
      <c r="B31" s="1">
        <v>824947</v>
      </c>
      <c r="C31" s="1" t="s">
        <v>113</v>
      </c>
      <c r="D31" s="1" t="s">
        <v>114</v>
      </c>
      <c r="E31" s="2" t="s">
        <v>115</v>
      </c>
      <c r="F31" s="2" t="s">
        <v>116</v>
      </c>
      <c r="G31" s="2" t="s">
        <v>18</v>
      </c>
      <c r="H31" s="2">
        <v>0</v>
      </c>
      <c r="I31" s="1">
        <v>0</v>
      </c>
      <c r="J31" s="3" t="s">
        <v>19</v>
      </c>
      <c r="K31" s="2" t="str">
        <f>J31*334.18</f>
        <v>0</v>
      </c>
      <c r="L31" s="5"/>
    </row>
    <row r="32" spans="1:12" customHeight="1" ht="105" outlineLevel="5">
      <c r="A32" s="1"/>
      <c r="B32" s="1">
        <v>824948</v>
      </c>
      <c r="C32" s="1" t="s">
        <v>117</v>
      </c>
      <c r="D32" s="1" t="s">
        <v>118</v>
      </c>
      <c r="E32" s="2" t="s">
        <v>119</v>
      </c>
      <c r="F32" s="2" t="s">
        <v>120</v>
      </c>
      <c r="G32" s="2" t="s">
        <v>18</v>
      </c>
      <c r="H32" s="2">
        <v>0</v>
      </c>
      <c r="I32" s="1">
        <v>0</v>
      </c>
      <c r="J32" s="3" t="s">
        <v>19</v>
      </c>
      <c r="K32" s="2" t="str">
        <f>J32*258.72</f>
        <v>0</v>
      </c>
      <c r="L32" s="5"/>
    </row>
    <row r="33" spans="1:12" customHeight="1" ht="105" outlineLevel="5">
      <c r="A33" s="1"/>
      <c r="B33" s="1">
        <v>824949</v>
      </c>
      <c r="C33" s="1" t="s">
        <v>121</v>
      </c>
      <c r="D33" s="1" t="s">
        <v>122</v>
      </c>
      <c r="E33" s="2" t="s">
        <v>123</v>
      </c>
      <c r="F33" s="2" t="s">
        <v>124</v>
      </c>
      <c r="G33" s="2" t="s">
        <v>18</v>
      </c>
      <c r="H33" s="2">
        <v>0</v>
      </c>
      <c r="I33" s="1">
        <v>0</v>
      </c>
      <c r="J33" s="3" t="s">
        <v>19</v>
      </c>
      <c r="K33" s="2" t="str">
        <f>J33*278.74</f>
        <v>0</v>
      </c>
      <c r="L33" s="5"/>
    </row>
    <row r="34" spans="1:12" customHeight="1" ht="105" outlineLevel="5">
      <c r="A34" s="1"/>
      <c r="B34" s="1">
        <v>824950</v>
      </c>
      <c r="C34" s="1" t="s">
        <v>125</v>
      </c>
      <c r="D34" s="1" t="s">
        <v>126</v>
      </c>
      <c r="E34" s="2" t="s">
        <v>127</v>
      </c>
      <c r="F34" s="2" t="s">
        <v>128</v>
      </c>
      <c r="G34" s="2" t="s">
        <v>18</v>
      </c>
      <c r="H34" s="2">
        <v>0</v>
      </c>
      <c r="I34" s="1">
        <v>0</v>
      </c>
      <c r="J34" s="3" t="s">
        <v>19</v>
      </c>
      <c r="K34" s="2" t="str">
        <f>J34*308.00</f>
        <v>0</v>
      </c>
      <c r="L34" s="5"/>
    </row>
    <row r="35" spans="1:12" customHeight="1" ht="105" outlineLevel="5">
      <c r="A35" s="1"/>
      <c r="B35" s="1">
        <v>824951</v>
      </c>
      <c r="C35" s="1" t="s">
        <v>129</v>
      </c>
      <c r="D35" s="1" t="s">
        <v>130</v>
      </c>
      <c r="E35" s="2" t="s">
        <v>131</v>
      </c>
      <c r="F35" s="2" t="s">
        <v>132</v>
      </c>
      <c r="G35" s="2" t="s">
        <v>39</v>
      </c>
      <c r="H35" s="2">
        <v>0</v>
      </c>
      <c r="I35" s="1">
        <v>0</v>
      </c>
      <c r="J35" s="3" t="s">
        <v>19</v>
      </c>
      <c r="K35" s="2" t="str">
        <f>J35*429.66</f>
        <v>0</v>
      </c>
      <c r="L35" s="5"/>
    </row>
    <row r="36" spans="1:12" customHeight="1" ht="105" outlineLevel="5">
      <c r="A36" s="1"/>
      <c r="B36" s="1">
        <v>824952</v>
      </c>
      <c r="C36" s="1" t="s">
        <v>133</v>
      </c>
      <c r="D36" s="1" t="s">
        <v>134</v>
      </c>
      <c r="E36" s="2" t="s">
        <v>135</v>
      </c>
      <c r="F36" s="2" t="s">
        <v>136</v>
      </c>
      <c r="G36" s="2" t="s">
        <v>31</v>
      </c>
      <c r="H36" s="2">
        <v>0</v>
      </c>
      <c r="I36" s="1">
        <v>0</v>
      </c>
      <c r="J36" s="3" t="s">
        <v>19</v>
      </c>
      <c r="K36" s="2" t="str">
        <f>J36*460.46</f>
        <v>0</v>
      </c>
      <c r="L36" s="5"/>
    </row>
    <row r="37" spans="1:12" customHeight="1" ht="105" outlineLevel="5">
      <c r="A37" s="1"/>
      <c r="B37" s="1">
        <v>824953</v>
      </c>
      <c r="C37" s="1" t="s">
        <v>137</v>
      </c>
      <c r="D37" s="1" t="s">
        <v>138</v>
      </c>
      <c r="E37" s="2" t="s">
        <v>139</v>
      </c>
      <c r="F37" s="2" t="s">
        <v>140</v>
      </c>
      <c r="G37" s="2" t="s">
        <v>39</v>
      </c>
      <c r="H37" s="2">
        <v>0</v>
      </c>
      <c r="I37" s="1">
        <v>0</v>
      </c>
      <c r="J37" s="3" t="s">
        <v>19</v>
      </c>
      <c r="K37" s="2" t="str">
        <f>J37*483.56</f>
        <v>0</v>
      </c>
      <c r="L37" s="5"/>
    </row>
    <row r="38" spans="1:12" customHeight="1" ht="105" outlineLevel="5">
      <c r="A38" s="1"/>
      <c r="B38" s="1">
        <v>824954</v>
      </c>
      <c r="C38" s="1" t="s">
        <v>141</v>
      </c>
      <c r="D38" s="1" t="s">
        <v>142</v>
      </c>
      <c r="E38" s="2" t="s">
        <v>143</v>
      </c>
      <c r="F38" s="2" t="s">
        <v>144</v>
      </c>
      <c r="G38" s="2" t="s">
        <v>31</v>
      </c>
      <c r="H38" s="2">
        <v>0</v>
      </c>
      <c r="I38" s="1">
        <v>0</v>
      </c>
      <c r="J38" s="3" t="s">
        <v>19</v>
      </c>
      <c r="K38" s="2" t="str">
        <f>J38*452.76</f>
        <v>0</v>
      </c>
      <c r="L38" s="5"/>
    </row>
    <row r="39" spans="1:12" customHeight="1" ht="105" outlineLevel="5">
      <c r="A39" s="1"/>
      <c r="B39" s="1">
        <v>824955</v>
      </c>
      <c r="C39" s="1" t="s">
        <v>145</v>
      </c>
      <c r="D39" s="1" t="s">
        <v>146</v>
      </c>
      <c r="E39" s="2" t="s">
        <v>147</v>
      </c>
      <c r="F39" s="2" t="s">
        <v>148</v>
      </c>
      <c r="G39" s="2">
        <v>0</v>
      </c>
      <c r="H39" s="2">
        <v>0</v>
      </c>
      <c r="I39" s="1">
        <v>0</v>
      </c>
      <c r="J39" s="3" t="s">
        <v>19</v>
      </c>
      <c r="K39" s="2" t="str">
        <f>J39*478.94</f>
        <v>0</v>
      </c>
      <c r="L39" s="5"/>
    </row>
    <row r="40" spans="1:12" customHeight="1" ht="105" outlineLevel="5">
      <c r="A40" s="1"/>
      <c r="B40" s="1">
        <v>824956</v>
      </c>
      <c r="C40" s="1" t="s">
        <v>149</v>
      </c>
      <c r="D40" s="1" t="s">
        <v>150</v>
      </c>
      <c r="E40" s="2" t="s">
        <v>151</v>
      </c>
      <c r="F40" s="2" t="s">
        <v>152</v>
      </c>
      <c r="G40" s="2" t="s">
        <v>39</v>
      </c>
      <c r="H40" s="2">
        <v>0</v>
      </c>
      <c r="I40" s="1">
        <v>0</v>
      </c>
      <c r="J40" s="3" t="s">
        <v>19</v>
      </c>
      <c r="K40" s="2" t="str">
        <f>J40*503.58</f>
        <v>0</v>
      </c>
      <c r="L40" s="5"/>
    </row>
    <row r="41" spans="1:12" customHeight="1" ht="105" outlineLevel="5">
      <c r="A41" s="1"/>
      <c r="B41" s="1">
        <v>824957</v>
      </c>
      <c r="C41" s="1" t="s">
        <v>153</v>
      </c>
      <c r="D41" s="1" t="s">
        <v>154</v>
      </c>
      <c r="E41" s="2" t="s">
        <v>155</v>
      </c>
      <c r="F41" s="2" t="s">
        <v>156</v>
      </c>
      <c r="G41" s="2" t="s">
        <v>31</v>
      </c>
      <c r="H41" s="2">
        <v>0</v>
      </c>
      <c r="I41" s="1">
        <v>0</v>
      </c>
      <c r="J41" s="3" t="s">
        <v>19</v>
      </c>
      <c r="K41" s="2" t="str">
        <f>J41*409.64</f>
        <v>0</v>
      </c>
      <c r="L41" s="5"/>
    </row>
    <row r="42" spans="1:12" customHeight="1" ht="105" outlineLevel="5">
      <c r="A42" s="1"/>
      <c r="B42" s="1">
        <v>824958</v>
      </c>
      <c r="C42" s="1" t="s">
        <v>157</v>
      </c>
      <c r="D42" s="1" t="s">
        <v>158</v>
      </c>
      <c r="E42" s="2" t="s">
        <v>159</v>
      </c>
      <c r="F42" s="2" t="s">
        <v>160</v>
      </c>
      <c r="G42" s="2" t="s">
        <v>39</v>
      </c>
      <c r="H42" s="2">
        <v>0</v>
      </c>
      <c r="I42" s="1">
        <v>0</v>
      </c>
      <c r="J42" s="3" t="s">
        <v>19</v>
      </c>
      <c r="K42" s="2" t="str">
        <f>J42*443.52</f>
        <v>0</v>
      </c>
      <c r="L42" s="5"/>
    </row>
    <row r="43" spans="1:12" customHeight="1" ht="105" outlineLevel="5">
      <c r="A43" s="1"/>
      <c r="B43" s="1">
        <v>824959</v>
      </c>
      <c r="C43" s="1" t="s">
        <v>161</v>
      </c>
      <c r="D43" s="1" t="s">
        <v>162</v>
      </c>
      <c r="E43" s="2" t="s">
        <v>163</v>
      </c>
      <c r="F43" s="2" t="s">
        <v>164</v>
      </c>
      <c r="G43" s="2" t="s">
        <v>31</v>
      </c>
      <c r="H43" s="2">
        <v>0</v>
      </c>
      <c r="I43" s="1">
        <v>0</v>
      </c>
      <c r="J43" s="3" t="s">
        <v>19</v>
      </c>
      <c r="K43" s="2" t="str">
        <f>J43*474.32</f>
        <v>0</v>
      </c>
      <c r="L43" s="5"/>
    </row>
    <row r="44" spans="1:12" customHeight="1" ht="105" outlineLevel="5">
      <c r="A44" s="1"/>
      <c r="B44" s="1">
        <v>824960</v>
      </c>
      <c r="C44" s="1" t="s">
        <v>165</v>
      </c>
      <c r="D44" s="1" t="s">
        <v>166</v>
      </c>
      <c r="E44" s="2" t="s">
        <v>167</v>
      </c>
      <c r="F44" s="2" t="s">
        <v>168</v>
      </c>
      <c r="G44" s="2">
        <v>0</v>
      </c>
      <c r="H44" s="2">
        <v>0</v>
      </c>
      <c r="I44" s="1">
        <v>0</v>
      </c>
      <c r="J44" s="3" t="s">
        <v>19</v>
      </c>
      <c r="K44" s="2" t="str">
        <f>J44*469.70</f>
        <v>0</v>
      </c>
      <c r="L44" s="5"/>
    </row>
    <row r="45" spans="1:12" customHeight="1" ht="105" outlineLevel="5">
      <c r="A45" s="1"/>
      <c r="B45" s="1">
        <v>824961</v>
      </c>
      <c r="C45" s="1" t="s">
        <v>169</v>
      </c>
      <c r="D45" s="1" t="s">
        <v>170</v>
      </c>
      <c r="E45" s="2" t="s">
        <v>171</v>
      </c>
      <c r="F45" s="2" t="s">
        <v>172</v>
      </c>
      <c r="G45" s="2">
        <v>0</v>
      </c>
      <c r="H45" s="2">
        <v>0</v>
      </c>
      <c r="I45" s="1">
        <v>0</v>
      </c>
      <c r="J45" s="3" t="s">
        <v>19</v>
      </c>
      <c r="K45" s="2" t="str">
        <f>J45*408.10</f>
        <v>0</v>
      </c>
      <c r="L45" s="5"/>
    </row>
    <row r="46" spans="1:12" customHeight="1" ht="105" outlineLevel="5">
      <c r="A46" s="1"/>
      <c r="B46" s="1">
        <v>830331</v>
      </c>
      <c r="C46" s="1" t="s">
        <v>173</v>
      </c>
      <c r="D46" s="1" t="s">
        <v>174</v>
      </c>
      <c r="E46" s="2" t="s">
        <v>175</v>
      </c>
      <c r="F46" s="2" t="s">
        <v>176</v>
      </c>
      <c r="G46" s="2">
        <v>0</v>
      </c>
      <c r="H46" s="2">
        <v>0</v>
      </c>
      <c r="I46" s="1">
        <v>0</v>
      </c>
      <c r="J46" s="3" t="s">
        <v>19</v>
      </c>
      <c r="K46" s="2" t="str">
        <f>J46*317.24</f>
        <v>0</v>
      </c>
      <c r="L46" s="5"/>
    </row>
    <row r="47" spans="1:12" customHeight="1" ht="105" outlineLevel="5">
      <c r="A47" s="1"/>
      <c r="B47" s="1">
        <v>830332</v>
      </c>
      <c r="C47" s="1" t="s">
        <v>177</v>
      </c>
      <c r="D47" s="1" t="s">
        <v>178</v>
      </c>
      <c r="E47" s="2" t="s">
        <v>179</v>
      </c>
      <c r="F47" s="2" t="s">
        <v>180</v>
      </c>
      <c r="G47" s="2">
        <v>0</v>
      </c>
      <c r="H47" s="2">
        <v>0</v>
      </c>
      <c r="I47" s="1">
        <v>0</v>
      </c>
      <c r="J47" s="3" t="s">
        <v>19</v>
      </c>
      <c r="K47" s="2" t="str">
        <f>J47*335.72</f>
        <v>0</v>
      </c>
      <c r="L47" s="5"/>
    </row>
    <row r="48" spans="1:12" customHeight="1" ht="105" outlineLevel="5">
      <c r="A48" s="1"/>
      <c r="B48" s="1">
        <v>830333</v>
      </c>
      <c r="C48" s="1" t="s">
        <v>181</v>
      </c>
      <c r="D48" s="1" t="s">
        <v>182</v>
      </c>
      <c r="E48" s="2" t="s">
        <v>183</v>
      </c>
      <c r="F48" s="2" t="s">
        <v>184</v>
      </c>
      <c r="G48" s="2">
        <v>0</v>
      </c>
      <c r="H48" s="2">
        <v>0</v>
      </c>
      <c r="I48" s="1">
        <v>0</v>
      </c>
      <c r="J48" s="3" t="s">
        <v>19</v>
      </c>
      <c r="K48" s="2" t="str">
        <f>J48*361.90</f>
        <v>0</v>
      </c>
      <c r="L48" s="5"/>
    </row>
    <row r="49" spans="1:12" customHeight="1" ht="105" outlineLevel="5">
      <c r="A49" s="1"/>
      <c r="B49" s="1">
        <v>830334</v>
      </c>
      <c r="C49" s="1" t="s">
        <v>185</v>
      </c>
      <c r="D49" s="1" t="s">
        <v>186</v>
      </c>
      <c r="E49" s="2" t="s">
        <v>187</v>
      </c>
      <c r="F49" s="2" t="s">
        <v>116</v>
      </c>
      <c r="G49" s="2">
        <v>0</v>
      </c>
      <c r="H49" s="2">
        <v>0</v>
      </c>
      <c r="I49" s="1">
        <v>0</v>
      </c>
      <c r="J49" s="3" t="s">
        <v>19</v>
      </c>
      <c r="K49" s="2" t="str">
        <f>J49*334.18</f>
        <v>0</v>
      </c>
      <c r="L49" s="5"/>
    </row>
    <row r="50" spans="1:12" customHeight="1" ht="105" outlineLevel="5">
      <c r="A50" s="1"/>
      <c r="B50" s="1">
        <v>830335</v>
      </c>
      <c r="C50" s="1" t="s">
        <v>188</v>
      </c>
      <c r="D50" s="1" t="s">
        <v>189</v>
      </c>
      <c r="E50" s="2" t="s">
        <v>190</v>
      </c>
      <c r="F50" s="2" t="s">
        <v>191</v>
      </c>
      <c r="G50" s="2">
        <v>0</v>
      </c>
      <c r="H50" s="2">
        <v>0</v>
      </c>
      <c r="I50" s="1">
        <v>0</v>
      </c>
      <c r="J50" s="3" t="s">
        <v>19</v>
      </c>
      <c r="K50" s="2" t="str">
        <f>J50*358.82</f>
        <v>0</v>
      </c>
      <c r="L50" s="5"/>
    </row>
    <row r="51" spans="1:12" customHeight="1" ht="105" outlineLevel="5">
      <c r="A51" s="1"/>
      <c r="B51" s="1">
        <v>830336</v>
      </c>
      <c r="C51" s="1" t="s">
        <v>192</v>
      </c>
      <c r="D51" s="1" t="s">
        <v>193</v>
      </c>
      <c r="E51" s="2" t="s">
        <v>194</v>
      </c>
      <c r="F51" s="2" t="s">
        <v>195</v>
      </c>
      <c r="G51" s="2">
        <v>0</v>
      </c>
      <c r="H51" s="2">
        <v>0</v>
      </c>
      <c r="I51" s="1">
        <v>0</v>
      </c>
      <c r="J51" s="3" t="s">
        <v>19</v>
      </c>
      <c r="K51" s="2" t="str">
        <f>J51*388.08</f>
        <v>0</v>
      </c>
      <c r="L51" s="5"/>
    </row>
    <row r="52" spans="1:12" customHeight="1" ht="105" outlineLevel="5">
      <c r="A52" s="1"/>
      <c r="B52" s="1">
        <v>830337</v>
      </c>
      <c r="C52" s="1" t="s">
        <v>196</v>
      </c>
      <c r="D52" s="1" t="s">
        <v>197</v>
      </c>
      <c r="E52" s="2" t="s">
        <v>198</v>
      </c>
      <c r="F52" s="2" t="s">
        <v>199</v>
      </c>
      <c r="G52" s="2" t="s">
        <v>18</v>
      </c>
      <c r="H52" s="2">
        <v>0</v>
      </c>
      <c r="I52" s="1">
        <v>0</v>
      </c>
      <c r="J52" s="3" t="s">
        <v>19</v>
      </c>
      <c r="K52" s="2" t="str">
        <f>J52*183.26</f>
        <v>0</v>
      </c>
      <c r="L52" s="5"/>
    </row>
    <row r="53" spans="1:12" customHeight="1" ht="105" outlineLevel="5">
      <c r="A53" s="1"/>
      <c r="B53" s="1">
        <v>830338</v>
      </c>
      <c r="C53" s="1" t="s">
        <v>200</v>
      </c>
      <c r="D53" s="1" t="s">
        <v>201</v>
      </c>
      <c r="E53" s="2" t="s">
        <v>202</v>
      </c>
      <c r="F53" s="2" t="s">
        <v>203</v>
      </c>
      <c r="G53" s="2" t="s">
        <v>18</v>
      </c>
      <c r="H53" s="2">
        <v>0</v>
      </c>
      <c r="I53" s="1">
        <v>0</v>
      </c>
      <c r="J53" s="3" t="s">
        <v>19</v>
      </c>
      <c r="K53" s="2" t="str">
        <f>J53*200.20</f>
        <v>0</v>
      </c>
      <c r="L53" s="5"/>
    </row>
    <row r="54" spans="1:12" customHeight="1" ht="105" outlineLevel="5">
      <c r="A54" s="1"/>
      <c r="B54" s="1">
        <v>830339</v>
      </c>
      <c r="C54" s="1" t="s">
        <v>204</v>
      </c>
      <c r="D54" s="1" t="s">
        <v>205</v>
      </c>
      <c r="E54" s="2" t="s">
        <v>206</v>
      </c>
      <c r="F54" s="2" t="s">
        <v>207</v>
      </c>
      <c r="G54" s="2" t="s">
        <v>18</v>
      </c>
      <c r="H54" s="2">
        <v>0</v>
      </c>
      <c r="I54" s="1">
        <v>0</v>
      </c>
      <c r="J54" s="3" t="s">
        <v>19</v>
      </c>
      <c r="K54" s="2" t="str">
        <f>J54*215.60</f>
        <v>0</v>
      </c>
      <c r="L54" s="5"/>
    </row>
    <row r="55" spans="1:12" customHeight="1" ht="105" outlineLevel="5">
      <c r="A55" s="1"/>
      <c r="B55" s="1">
        <v>830340</v>
      </c>
      <c r="C55" s="1" t="s">
        <v>208</v>
      </c>
      <c r="D55" s="1" t="s">
        <v>209</v>
      </c>
      <c r="E55" s="2" t="s">
        <v>210</v>
      </c>
      <c r="F55" s="2" t="s">
        <v>211</v>
      </c>
      <c r="G55" s="2" t="s">
        <v>18</v>
      </c>
      <c r="H55" s="2">
        <v>0</v>
      </c>
      <c r="I55" s="1">
        <v>0</v>
      </c>
      <c r="J55" s="3" t="s">
        <v>19</v>
      </c>
      <c r="K55" s="2" t="str">
        <f>J55*301.84</f>
        <v>0</v>
      </c>
      <c r="L55" s="5"/>
    </row>
    <row r="56" spans="1:12" customHeight="1" ht="105" outlineLevel="5">
      <c r="A56" s="1"/>
      <c r="B56" s="1">
        <v>830341</v>
      </c>
      <c r="C56" s="1" t="s">
        <v>212</v>
      </c>
      <c r="D56" s="1" t="s">
        <v>213</v>
      </c>
      <c r="E56" s="2" t="s">
        <v>214</v>
      </c>
      <c r="F56" s="2" t="s">
        <v>215</v>
      </c>
      <c r="G56" s="2" t="s">
        <v>18</v>
      </c>
      <c r="H56" s="2">
        <v>0</v>
      </c>
      <c r="I56" s="1">
        <v>0</v>
      </c>
      <c r="J56" s="3" t="s">
        <v>19</v>
      </c>
      <c r="K56" s="2" t="str">
        <f>J56*321.86</f>
        <v>0</v>
      </c>
      <c r="L56" s="5"/>
    </row>
    <row r="57" spans="1:12" customHeight="1" ht="105" outlineLevel="5">
      <c r="A57" s="1"/>
      <c r="B57" s="1">
        <v>830342</v>
      </c>
      <c r="C57" s="1" t="s">
        <v>216</v>
      </c>
      <c r="D57" s="1" t="s">
        <v>217</v>
      </c>
      <c r="E57" s="2" t="s">
        <v>218</v>
      </c>
      <c r="F57" s="2" t="s">
        <v>219</v>
      </c>
      <c r="G57" s="2" t="s">
        <v>18</v>
      </c>
      <c r="H57" s="2">
        <v>0</v>
      </c>
      <c r="I57" s="1">
        <v>0</v>
      </c>
      <c r="J57" s="3" t="s">
        <v>19</v>
      </c>
      <c r="K57" s="2" t="str">
        <f>J57*343.42</f>
        <v>0</v>
      </c>
      <c r="L57" s="5"/>
    </row>
    <row r="58" spans="1:12" customHeight="1" ht="105" outlineLevel="5">
      <c r="A58" s="1"/>
      <c r="B58" s="1">
        <v>955678</v>
      </c>
      <c r="C58" s="1" t="s">
        <v>220</v>
      </c>
      <c r="D58" s="1" t="s">
        <v>221</v>
      </c>
      <c r="E58" s="2" t="s">
        <v>222</v>
      </c>
      <c r="F58" s="2" t="s">
        <v>223</v>
      </c>
      <c r="G58" s="2">
        <v>0</v>
      </c>
      <c r="H58" s="2">
        <v>0</v>
      </c>
      <c r="I58" s="1">
        <v>0</v>
      </c>
      <c r="J58" s="3" t="s">
        <v>19</v>
      </c>
      <c r="K58" s="2" t="str">
        <f>J58*344.96</f>
        <v>0</v>
      </c>
      <c r="L58" s="5"/>
    </row>
    <row r="59" spans="1:12" outlineLevel="3">
      <c r="A59" s="9" t="s">
        <v>224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5"/>
    </row>
    <row r="60" spans="1:12" customHeight="1" ht="105" outlineLevel="5">
      <c r="A60" s="1"/>
      <c r="B60" s="1">
        <v>882523</v>
      </c>
      <c r="C60" s="1" t="s">
        <v>225</v>
      </c>
      <c r="D60" s="1"/>
      <c r="E60" s="2" t="s">
        <v>226</v>
      </c>
      <c r="F60" s="2" t="s">
        <v>227</v>
      </c>
      <c r="G60" s="2" t="s">
        <v>23</v>
      </c>
      <c r="H60" s="2">
        <v>0</v>
      </c>
      <c r="I60" s="1">
        <v>0</v>
      </c>
      <c r="J60" s="3" t="s">
        <v>19</v>
      </c>
      <c r="K60" s="2" t="str">
        <f>J60*107.73</f>
        <v>0</v>
      </c>
      <c r="L60" s="5"/>
    </row>
    <row r="61" spans="1:12" customHeight="1" ht="105" outlineLevel="5">
      <c r="A61" s="1"/>
      <c r="B61" s="1">
        <v>879180</v>
      </c>
      <c r="C61" s="1" t="s">
        <v>228</v>
      </c>
      <c r="D61" s="1"/>
      <c r="E61" s="2" t="s">
        <v>229</v>
      </c>
      <c r="F61" s="2" t="s">
        <v>230</v>
      </c>
      <c r="G61" s="2">
        <v>0</v>
      </c>
      <c r="H61" s="2">
        <v>0</v>
      </c>
      <c r="I61" s="1">
        <v>0</v>
      </c>
      <c r="J61" s="3" t="s">
        <v>19</v>
      </c>
      <c r="K61" s="2" t="str">
        <f>J61*278.30</f>
        <v>0</v>
      </c>
      <c r="L61" s="5"/>
    </row>
    <row r="62" spans="1:12" customHeight="1" ht="105" outlineLevel="5">
      <c r="A62" s="1"/>
      <c r="B62" s="1">
        <v>879181</v>
      </c>
      <c r="C62" s="1" t="s">
        <v>231</v>
      </c>
      <c r="D62" s="1"/>
      <c r="E62" s="2" t="s">
        <v>232</v>
      </c>
      <c r="F62" s="2" t="s">
        <v>230</v>
      </c>
      <c r="G62" s="2">
        <v>0</v>
      </c>
      <c r="H62" s="2">
        <v>0</v>
      </c>
      <c r="I62" s="1">
        <v>0</v>
      </c>
      <c r="J62" s="3" t="s">
        <v>19</v>
      </c>
      <c r="K62" s="2" t="str">
        <f>J62*278.30</f>
        <v>0</v>
      </c>
      <c r="L62" s="5"/>
    </row>
    <row r="63" spans="1:12" customHeight="1" ht="105" outlineLevel="5">
      <c r="A63" s="1"/>
      <c r="B63" s="1">
        <v>879182</v>
      </c>
      <c r="C63" s="1" t="s">
        <v>233</v>
      </c>
      <c r="D63" s="1"/>
      <c r="E63" s="2" t="s">
        <v>234</v>
      </c>
      <c r="F63" s="2" t="s">
        <v>230</v>
      </c>
      <c r="G63" s="2">
        <v>0</v>
      </c>
      <c r="H63" s="2">
        <v>0</v>
      </c>
      <c r="I63" s="1">
        <v>0</v>
      </c>
      <c r="J63" s="3" t="s">
        <v>19</v>
      </c>
      <c r="K63" s="2" t="str">
        <f>J63*278.30</f>
        <v>0</v>
      </c>
      <c r="L63" s="5"/>
    </row>
    <row r="64" spans="1:12" customHeight="1" ht="105" outlineLevel="5">
      <c r="A64" s="1"/>
      <c r="B64" s="1">
        <v>821978</v>
      </c>
      <c r="C64" s="1" t="s">
        <v>235</v>
      </c>
      <c r="D64" s="1"/>
      <c r="E64" s="2" t="s">
        <v>236</v>
      </c>
      <c r="F64" s="2" t="s">
        <v>237</v>
      </c>
      <c r="G64" s="2">
        <v>0</v>
      </c>
      <c r="H64" s="2">
        <v>0</v>
      </c>
      <c r="I64" s="1">
        <v>0</v>
      </c>
      <c r="J64" s="3" t="s">
        <v>19</v>
      </c>
      <c r="K64" s="2" t="str">
        <f>J64*142.80</f>
        <v>0</v>
      </c>
      <c r="L64" s="5"/>
    </row>
    <row r="65" spans="1:12" outlineLevel="3">
      <c r="A65" s="9" t="s">
        <v>238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5"/>
    </row>
    <row r="66" spans="1:12" customHeight="1" ht="105" outlineLevel="5">
      <c r="A66" s="1"/>
      <c r="B66" s="1">
        <v>954567</v>
      </c>
      <c r="C66" s="1" t="s">
        <v>239</v>
      </c>
      <c r="D66" s="1">
        <v>4649550010002</v>
      </c>
      <c r="E66" s="2" t="s">
        <v>240</v>
      </c>
      <c r="F66" s="2" t="s">
        <v>241</v>
      </c>
      <c r="G66" s="2" t="s">
        <v>39</v>
      </c>
      <c r="H66" s="2">
        <v>0</v>
      </c>
      <c r="I66" s="1">
        <v>0</v>
      </c>
      <c r="J66" s="3" t="s">
        <v>19</v>
      </c>
      <c r="K66" s="2" t="str">
        <f>J66*206.42</f>
        <v>0</v>
      </c>
      <c r="L66" s="5"/>
    </row>
    <row r="67" spans="1:12" customHeight="1" ht="105" outlineLevel="5">
      <c r="A67" s="1"/>
      <c r="B67" s="1">
        <v>954568</v>
      </c>
      <c r="C67" s="1" t="s">
        <v>242</v>
      </c>
      <c r="D67" s="1">
        <v>4649550010003</v>
      </c>
      <c r="E67" s="2" t="s">
        <v>243</v>
      </c>
      <c r="F67" s="2" t="s">
        <v>241</v>
      </c>
      <c r="G67" s="2" t="s">
        <v>31</v>
      </c>
      <c r="H67" s="2">
        <v>0</v>
      </c>
      <c r="I67" s="1">
        <v>0</v>
      </c>
      <c r="J67" s="3" t="s">
        <v>19</v>
      </c>
      <c r="K67" s="2" t="str">
        <f>J67*206.42</f>
        <v>0</v>
      </c>
      <c r="L67" s="5"/>
    </row>
    <row r="68" spans="1:12" customHeight="1" ht="105" outlineLevel="5">
      <c r="A68" s="1"/>
      <c r="B68" s="1">
        <v>954569</v>
      </c>
      <c r="C68" s="1" t="s">
        <v>244</v>
      </c>
      <c r="D68" s="1">
        <v>4649550010000</v>
      </c>
      <c r="E68" s="2" t="s">
        <v>245</v>
      </c>
      <c r="F68" s="2" t="s">
        <v>241</v>
      </c>
      <c r="G68" s="2" t="s">
        <v>31</v>
      </c>
      <c r="H68" s="2">
        <v>0</v>
      </c>
      <c r="I68" s="1">
        <v>0</v>
      </c>
      <c r="J68" s="3" t="s">
        <v>19</v>
      </c>
      <c r="K68" s="2" t="str">
        <f>J68*206.42</f>
        <v>0</v>
      </c>
      <c r="L68" s="5"/>
    </row>
    <row r="69" spans="1:12" customHeight="1" ht="105" outlineLevel="5">
      <c r="A69" s="1"/>
      <c r="B69" s="1">
        <v>954570</v>
      </c>
      <c r="C69" s="1" t="s">
        <v>246</v>
      </c>
      <c r="D69" s="1">
        <v>4649550010005</v>
      </c>
      <c r="E69" s="2" t="s">
        <v>247</v>
      </c>
      <c r="F69" s="2" t="s">
        <v>248</v>
      </c>
      <c r="G69" s="2" t="s">
        <v>39</v>
      </c>
      <c r="H69" s="2">
        <v>0</v>
      </c>
      <c r="I69" s="1">
        <v>0</v>
      </c>
      <c r="J69" s="3" t="s">
        <v>19</v>
      </c>
      <c r="K69" s="2" t="str">
        <f>J69*225.54</f>
        <v>0</v>
      </c>
      <c r="L69" s="5"/>
    </row>
    <row r="70" spans="1:12" customHeight="1" ht="105" outlineLevel="5">
      <c r="A70" s="1"/>
      <c r="B70" s="1">
        <v>954571</v>
      </c>
      <c r="C70" s="1" t="s">
        <v>249</v>
      </c>
      <c r="D70" s="1">
        <v>4649550010007</v>
      </c>
      <c r="E70" s="2" t="s">
        <v>250</v>
      </c>
      <c r="F70" s="2" t="s">
        <v>248</v>
      </c>
      <c r="G70" s="2" t="s">
        <v>39</v>
      </c>
      <c r="H70" s="2">
        <v>0</v>
      </c>
      <c r="I70" s="1">
        <v>0</v>
      </c>
      <c r="J70" s="3" t="s">
        <v>19</v>
      </c>
      <c r="K70" s="2" t="str">
        <f>J70*225.54</f>
        <v>0</v>
      </c>
      <c r="L70" s="5"/>
    </row>
    <row r="71" spans="1:12" customHeight="1" ht="105" outlineLevel="5">
      <c r="A71" s="1"/>
      <c r="B71" s="1">
        <v>954572</v>
      </c>
      <c r="C71" s="1" t="s">
        <v>251</v>
      </c>
      <c r="D71" s="1">
        <v>4649550010008</v>
      </c>
      <c r="E71" s="2" t="s">
        <v>252</v>
      </c>
      <c r="F71" s="2" t="s">
        <v>248</v>
      </c>
      <c r="G71" s="2" t="s">
        <v>39</v>
      </c>
      <c r="H71" s="2">
        <v>0</v>
      </c>
      <c r="I71" s="1">
        <v>0</v>
      </c>
      <c r="J71" s="3" t="s">
        <v>19</v>
      </c>
      <c r="K71" s="2" t="str">
        <f>J71*225.54</f>
        <v>0</v>
      </c>
      <c r="L71" s="5"/>
    </row>
    <row r="72" spans="1:12" customHeight="1" ht="105" outlineLevel="5">
      <c r="A72" s="1"/>
      <c r="B72" s="1">
        <v>954573</v>
      </c>
      <c r="C72" s="1" t="s">
        <v>253</v>
      </c>
      <c r="D72" s="1">
        <v>4649550010010</v>
      </c>
      <c r="E72" s="2" t="s">
        <v>254</v>
      </c>
      <c r="F72" s="2" t="s">
        <v>255</v>
      </c>
      <c r="G72" s="2" t="s">
        <v>39</v>
      </c>
      <c r="H72" s="2">
        <v>0</v>
      </c>
      <c r="I72" s="1">
        <v>0</v>
      </c>
      <c r="J72" s="3" t="s">
        <v>19</v>
      </c>
      <c r="K72" s="2" t="str">
        <f>J72*248.48</f>
        <v>0</v>
      </c>
      <c r="L72" s="5"/>
    </row>
    <row r="73" spans="1:12" customHeight="1" ht="105" outlineLevel="5">
      <c r="A73" s="1"/>
      <c r="B73" s="1">
        <v>954574</v>
      </c>
      <c r="C73" s="1" t="s">
        <v>256</v>
      </c>
      <c r="D73" s="1">
        <v>4649550010011</v>
      </c>
      <c r="E73" s="2" t="s">
        <v>257</v>
      </c>
      <c r="F73" s="2" t="s">
        <v>255</v>
      </c>
      <c r="G73" s="2" t="s">
        <v>39</v>
      </c>
      <c r="H73" s="2">
        <v>0</v>
      </c>
      <c r="I73" s="1">
        <v>0</v>
      </c>
      <c r="J73" s="3" t="s">
        <v>19</v>
      </c>
      <c r="K73" s="2" t="str">
        <f>J73*248.48</f>
        <v>0</v>
      </c>
      <c r="L73" s="5"/>
    </row>
    <row r="74" spans="1:12" customHeight="1" ht="105" outlineLevel="5">
      <c r="A74" s="1"/>
      <c r="B74" s="1">
        <v>954575</v>
      </c>
      <c r="C74" s="1" t="s">
        <v>258</v>
      </c>
      <c r="D74" s="1">
        <v>4649550010013</v>
      </c>
      <c r="E74" s="2" t="s">
        <v>259</v>
      </c>
      <c r="F74" s="2" t="s">
        <v>255</v>
      </c>
      <c r="G74" s="2" t="s">
        <v>39</v>
      </c>
      <c r="H74" s="2">
        <v>0</v>
      </c>
      <c r="I74" s="1">
        <v>0</v>
      </c>
      <c r="J74" s="3" t="s">
        <v>19</v>
      </c>
      <c r="K74" s="2" t="str">
        <f>J74*248.48</f>
        <v>0</v>
      </c>
      <c r="L74" s="5"/>
    </row>
    <row r="75" spans="1:12" outlineLevel="5">
      <c r="A75" s="1"/>
      <c r="B75" s="1">
        <v>954576</v>
      </c>
      <c r="C75" s="1" t="s">
        <v>260</v>
      </c>
      <c r="D75" s="1">
        <v>1110300094</v>
      </c>
      <c r="E75" s="2" t="s">
        <v>261</v>
      </c>
      <c r="F75" s="2" t="s">
        <v>262</v>
      </c>
      <c r="G75" s="2" t="s">
        <v>31</v>
      </c>
      <c r="H75" s="2">
        <v>0</v>
      </c>
      <c r="I75" s="1">
        <v>0</v>
      </c>
      <c r="J75" s="3" t="s">
        <v>19</v>
      </c>
      <c r="K75" s="2" t="str">
        <f>J75*198.32</f>
        <v>0</v>
      </c>
      <c r="L75" s="5"/>
    </row>
    <row r="76" spans="1:12" outlineLevel="5">
      <c r="A76" s="1"/>
      <c r="B76" s="1">
        <v>954577</v>
      </c>
      <c r="C76" s="1" t="s">
        <v>263</v>
      </c>
      <c r="D76" s="1">
        <v>1110300099</v>
      </c>
      <c r="E76" s="2" t="s">
        <v>264</v>
      </c>
      <c r="F76" s="2" t="s">
        <v>265</v>
      </c>
      <c r="G76" s="2" t="s">
        <v>31</v>
      </c>
      <c r="H76" s="2">
        <v>0</v>
      </c>
      <c r="I76" s="1">
        <v>0</v>
      </c>
      <c r="J76" s="3" t="s">
        <v>19</v>
      </c>
      <c r="K76" s="2" t="str">
        <f>J76*107.12</f>
        <v>0</v>
      </c>
      <c r="L76" s="5"/>
    </row>
    <row r="77" spans="1:12" outlineLevel="5">
      <c r="A77" s="1"/>
      <c r="B77" s="1">
        <v>954578</v>
      </c>
      <c r="C77" s="1" t="s">
        <v>266</v>
      </c>
      <c r="D77" s="1">
        <v>1110300098</v>
      </c>
      <c r="E77" s="2" t="s">
        <v>267</v>
      </c>
      <c r="F77" s="2" t="s">
        <v>268</v>
      </c>
      <c r="G77" s="2" t="s">
        <v>31</v>
      </c>
      <c r="H77" s="2">
        <v>0</v>
      </c>
      <c r="I77" s="1">
        <v>0</v>
      </c>
      <c r="J77" s="3" t="s">
        <v>19</v>
      </c>
      <c r="K77" s="2" t="str">
        <f>J77*120.15</f>
        <v>0</v>
      </c>
      <c r="L77" s="5"/>
    </row>
    <row r="78" spans="1:12" customHeight="1" ht="105" outlineLevel="5">
      <c r="A78" s="1"/>
      <c r="B78" s="1">
        <v>954579</v>
      </c>
      <c r="C78" s="1" t="s">
        <v>269</v>
      </c>
      <c r="D78" s="1" t="s">
        <v>270</v>
      </c>
      <c r="E78" s="2" t="s">
        <v>271</v>
      </c>
      <c r="F78" s="2" t="s">
        <v>272</v>
      </c>
      <c r="G78" s="2">
        <v>10</v>
      </c>
      <c r="H78" s="2">
        <v>0</v>
      </c>
      <c r="I78" s="1">
        <v>0</v>
      </c>
      <c r="J78" s="3" t="s">
        <v>19</v>
      </c>
      <c r="K78" s="2" t="str">
        <f>J78*309.79</f>
        <v>0</v>
      </c>
      <c r="L78" s="5"/>
    </row>
    <row r="79" spans="1:12" outlineLevel="5">
      <c r="A79" s="1"/>
      <c r="B79" s="1">
        <v>954580</v>
      </c>
      <c r="C79" s="1" t="s">
        <v>273</v>
      </c>
      <c r="D79" s="1">
        <v>11103000103</v>
      </c>
      <c r="E79" s="2" t="s">
        <v>274</v>
      </c>
      <c r="F79" s="2" t="s">
        <v>275</v>
      </c>
      <c r="G79" s="2" t="s">
        <v>31</v>
      </c>
      <c r="H79" s="2">
        <v>0</v>
      </c>
      <c r="I79" s="1">
        <v>0</v>
      </c>
      <c r="J79" s="3" t="s">
        <v>19</v>
      </c>
      <c r="K79" s="2" t="str">
        <f>J79*292.42</f>
        <v>0</v>
      </c>
      <c r="L79" s="5"/>
    </row>
    <row r="80" spans="1:12" outlineLevel="5">
      <c r="A80" s="1"/>
      <c r="B80" s="1">
        <v>954581</v>
      </c>
      <c r="C80" s="1" t="s">
        <v>276</v>
      </c>
      <c r="D80" s="1">
        <v>1110300095</v>
      </c>
      <c r="E80" s="2" t="s">
        <v>277</v>
      </c>
      <c r="F80" s="2" t="s">
        <v>278</v>
      </c>
      <c r="G80" s="2" t="s">
        <v>31</v>
      </c>
      <c r="H80" s="2">
        <v>0</v>
      </c>
      <c r="I80" s="1">
        <v>0</v>
      </c>
      <c r="J80" s="3" t="s">
        <v>19</v>
      </c>
      <c r="K80" s="2" t="str">
        <f>J80*186.74</f>
        <v>0</v>
      </c>
      <c r="L80" s="5"/>
    </row>
    <row r="81" spans="1:12" outlineLevel="5">
      <c r="A81" s="1"/>
      <c r="B81" s="1">
        <v>954582</v>
      </c>
      <c r="C81" s="1" t="s">
        <v>279</v>
      </c>
      <c r="D81" s="1" t="s">
        <v>280</v>
      </c>
      <c r="E81" s="2" t="s">
        <v>281</v>
      </c>
      <c r="F81" s="2" t="s">
        <v>282</v>
      </c>
      <c r="G81" s="2" t="s">
        <v>39</v>
      </c>
      <c r="H81" s="2">
        <v>0</v>
      </c>
      <c r="I81" s="1">
        <v>0</v>
      </c>
      <c r="J81" s="3" t="s">
        <v>19</v>
      </c>
      <c r="K81" s="2" t="str">
        <f>J81*295.31</f>
        <v>0</v>
      </c>
      <c r="L81" s="5"/>
    </row>
    <row r="82" spans="1:12" outlineLevel="3">
      <c r="A82" s="9" t="s">
        <v>283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5"/>
    </row>
    <row r="83" spans="1:12" customHeight="1" ht="105" outlineLevel="5">
      <c r="A83" s="1"/>
      <c r="B83" s="1">
        <v>955679</v>
      </c>
      <c r="C83" s="1" t="s">
        <v>284</v>
      </c>
      <c r="D83" s="1" t="s">
        <v>285</v>
      </c>
      <c r="E83" s="2" t="s">
        <v>286</v>
      </c>
      <c r="F83" s="2" t="s">
        <v>287</v>
      </c>
      <c r="G83" s="2">
        <v>0</v>
      </c>
      <c r="H83" s="2">
        <v>0</v>
      </c>
      <c r="I83" s="1">
        <v>0</v>
      </c>
      <c r="J83" s="3" t="s">
        <v>19</v>
      </c>
      <c r="K83" s="2" t="str">
        <f>J83*406.56</f>
        <v>0</v>
      </c>
      <c r="L83" s="5"/>
    </row>
    <row r="84" spans="1:12" customHeight="1" ht="105" outlineLevel="5">
      <c r="A84" s="1"/>
      <c r="B84" s="1">
        <v>955680</v>
      </c>
      <c r="C84" s="1" t="s">
        <v>288</v>
      </c>
      <c r="D84" s="1" t="s">
        <v>289</v>
      </c>
      <c r="E84" s="2" t="s">
        <v>290</v>
      </c>
      <c r="F84" s="2" t="s">
        <v>291</v>
      </c>
      <c r="G84" s="2">
        <v>0</v>
      </c>
      <c r="H84" s="2">
        <v>0</v>
      </c>
      <c r="I84" s="1">
        <v>0</v>
      </c>
      <c r="J84" s="3" t="s">
        <v>19</v>
      </c>
      <c r="K84" s="2" t="str">
        <f>J84*455.84</f>
        <v>0</v>
      </c>
      <c r="L84" s="5"/>
    </row>
    <row r="85" spans="1:12" customHeight="1" ht="105" outlineLevel="5">
      <c r="A85" s="1"/>
      <c r="B85" s="1">
        <v>955681</v>
      </c>
      <c r="C85" s="1" t="s">
        <v>292</v>
      </c>
      <c r="D85" s="1" t="s">
        <v>293</v>
      </c>
      <c r="E85" s="2" t="s">
        <v>294</v>
      </c>
      <c r="F85" s="2" t="s">
        <v>295</v>
      </c>
      <c r="G85" s="2">
        <v>0</v>
      </c>
      <c r="H85" s="2">
        <v>0</v>
      </c>
      <c r="I85" s="1">
        <v>0</v>
      </c>
      <c r="J85" s="3" t="s">
        <v>19</v>
      </c>
      <c r="K85" s="2" t="str">
        <f>J85*475.86</f>
        <v>0</v>
      </c>
      <c r="L85" s="5"/>
    </row>
    <row r="86" spans="1:12" customHeight="1" ht="105" outlineLevel="5">
      <c r="A86" s="1"/>
      <c r="B86" s="1">
        <v>955682</v>
      </c>
      <c r="C86" s="1" t="s">
        <v>296</v>
      </c>
      <c r="D86" s="1" t="s">
        <v>297</v>
      </c>
      <c r="E86" s="2" t="s">
        <v>298</v>
      </c>
      <c r="F86" s="2" t="s">
        <v>299</v>
      </c>
      <c r="G86" s="2">
        <v>0</v>
      </c>
      <c r="H86" s="2">
        <v>0</v>
      </c>
      <c r="I86" s="1">
        <v>0</v>
      </c>
      <c r="J86" s="3" t="s">
        <v>19</v>
      </c>
      <c r="K86" s="2" t="str">
        <f>J86*491.26</f>
        <v>0</v>
      </c>
      <c r="L86" s="5"/>
    </row>
    <row r="87" spans="1:12" customHeight="1" ht="105" outlineLevel="5">
      <c r="A87" s="1"/>
      <c r="B87" s="1">
        <v>955683</v>
      </c>
      <c r="C87" s="1" t="s">
        <v>300</v>
      </c>
      <c r="D87" s="1" t="s">
        <v>301</v>
      </c>
      <c r="E87" s="2" t="s">
        <v>302</v>
      </c>
      <c r="F87" s="2" t="s">
        <v>291</v>
      </c>
      <c r="G87" s="2">
        <v>0</v>
      </c>
      <c r="H87" s="2">
        <v>0</v>
      </c>
      <c r="I87" s="1">
        <v>0</v>
      </c>
      <c r="J87" s="3" t="s">
        <v>19</v>
      </c>
      <c r="K87" s="2" t="str">
        <f>J87*455.84</f>
        <v>0</v>
      </c>
      <c r="L87" s="5"/>
    </row>
    <row r="88" spans="1:12" customHeight="1" ht="105" outlineLevel="5">
      <c r="A88" s="1"/>
      <c r="B88" s="1">
        <v>955684</v>
      </c>
      <c r="C88" s="1" t="s">
        <v>303</v>
      </c>
      <c r="D88" s="1" t="s">
        <v>304</v>
      </c>
      <c r="E88" s="2" t="s">
        <v>305</v>
      </c>
      <c r="F88" s="2" t="s">
        <v>306</v>
      </c>
      <c r="G88" s="2">
        <v>0</v>
      </c>
      <c r="H88" s="2">
        <v>0</v>
      </c>
      <c r="I88" s="1">
        <v>0</v>
      </c>
      <c r="J88" s="3" t="s">
        <v>19</v>
      </c>
      <c r="K88" s="2" t="str">
        <f>J88*535.92</f>
        <v>0</v>
      </c>
      <c r="L88" s="5"/>
    </row>
    <row r="89" spans="1:12" customHeight="1" ht="105" outlineLevel="5">
      <c r="A89" s="1"/>
      <c r="B89" s="1">
        <v>955685</v>
      </c>
      <c r="C89" s="1" t="s">
        <v>307</v>
      </c>
      <c r="D89" s="1" t="s">
        <v>308</v>
      </c>
      <c r="E89" s="2" t="s">
        <v>309</v>
      </c>
      <c r="F89" s="2" t="s">
        <v>310</v>
      </c>
      <c r="G89" s="2">
        <v>0</v>
      </c>
      <c r="H89" s="2">
        <v>0</v>
      </c>
      <c r="I89" s="1">
        <v>0</v>
      </c>
      <c r="J89" s="3" t="s">
        <v>19</v>
      </c>
      <c r="K89" s="2" t="str">
        <f>J89*568.26</f>
        <v>0</v>
      </c>
      <c r="L89" s="5"/>
    </row>
    <row r="90" spans="1:12" customHeight="1" ht="105" outlineLevel="5">
      <c r="A90" s="1"/>
      <c r="B90" s="1">
        <v>955686</v>
      </c>
      <c r="C90" s="1" t="s">
        <v>311</v>
      </c>
      <c r="D90" s="1" t="s">
        <v>312</v>
      </c>
      <c r="E90" s="2" t="s">
        <v>313</v>
      </c>
      <c r="F90" s="2" t="s">
        <v>314</v>
      </c>
      <c r="G90" s="2">
        <v>0</v>
      </c>
      <c r="H90" s="2">
        <v>0</v>
      </c>
      <c r="I90" s="1">
        <v>0</v>
      </c>
      <c r="J90" s="3" t="s">
        <v>19</v>
      </c>
      <c r="K90" s="2" t="str">
        <f>J90*575.96</f>
        <v>0</v>
      </c>
      <c r="L90" s="5"/>
    </row>
    <row r="91" spans="1:12" customHeight="1" ht="105" outlineLevel="5">
      <c r="A91" s="1"/>
      <c r="B91" s="1">
        <v>955687</v>
      </c>
      <c r="C91" s="1" t="s">
        <v>315</v>
      </c>
      <c r="D91" s="1" t="s">
        <v>316</v>
      </c>
      <c r="E91" s="2" t="s">
        <v>317</v>
      </c>
      <c r="F91" s="2" t="s">
        <v>318</v>
      </c>
      <c r="G91" s="2">
        <v>0</v>
      </c>
      <c r="H91" s="2">
        <v>0</v>
      </c>
      <c r="I91" s="1">
        <v>0</v>
      </c>
      <c r="J91" s="3" t="s">
        <v>19</v>
      </c>
      <c r="K91" s="2" t="str">
        <f>J91*417.34</f>
        <v>0</v>
      </c>
      <c r="L91" s="5"/>
    </row>
    <row r="92" spans="1:12" customHeight="1" ht="105" outlineLevel="5">
      <c r="A92" s="1"/>
      <c r="B92" s="1">
        <v>955688</v>
      </c>
      <c r="C92" s="1" t="s">
        <v>319</v>
      </c>
      <c r="D92" s="1" t="s">
        <v>320</v>
      </c>
      <c r="E92" s="2" t="s">
        <v>321</v>
      </c>
      <c r="F92" s="2" t="s">
        <v>322</v>
      </c>
      <c r="G92" s="2">
        <v>0</v>
      </c>
      <c r="H92" s="2">
        <v>0</v>
      </c>
      <c r="I92" s="1">
        <v>0</v>
      </c>
      <c r="J92" s="3" t="s">
        <v>19</v>
      </c>
      <c r="K92" s="2" t="str">
        <f>J92*458.92</f>
        <v>0</v>
      </c>
      <c r="L92" s="5"/>
    </row>
    <row r="93" spans="1:12" customHeight="1" ht="105" outlineLevel="5">
      <c r="A93" s="1"/>
      <c r="B93" s="1">
        <v>955689</v>
      </c>
      <c r="C93" s="1" t="s">
        <v>323</v>
      </c>
      <c r="D93" s="1" t="s">
        <v>324</v>
      </c>
      <c r="E93" s="2" t="s">
        <v>325</v>
      </c>
      <c r="F93" s="2" t="s">
        <v>326</v>
      </c>
      <c r="G93" s="2">
        <v>0</v>
      </c>
      <c r="H93" s="2">
        <v>0</v>
      </c>
      <c r="I93" s="1">
        <v>0</v>
      </c>
      <c r="J93" s="3" t="s">
        <v>19</v>
      </c>
      <c r="K93" s="2" t="str">
        <f>J93*492.80</f>
        <v>0</v>
      </c>
      <c r="L93" s="5"/>
    </row>
    <row r="94" spans="1:12" customHeight="1" ht="105" outlineLevel="5">
      <c r="A94" s="1"/>
      <c r="B94" s="1">
        <v>955690</v>
      </c>
      <c r="C94" s="1" t="s">
        <v>327</v>
      </c>
      <c r="D94" s="1" t="s">
        <v>328</v>
      </c>
      <c r="E94" s="2" t="s">
        <v>329</v>
      </c>
      <c r="F94" s="2" t="s">
        <v>330</v>
      </c>
      <c r="G94" s="2">
        <v>0</v>
      </c>
      <c r="H94" s="2">
        <v>0</v>
      </c>
      <c r="I94" s="1">
        <v>0</v>
      </c>
      <c r="J94" s="3" t="s">
        <v>19</v>
      </c>
      <c r="K94" s="2" t="str">
        <f>J94*511.28</f>
        <v>0</v>
      </c>
      <c r="L94" s="5"/>
    </row>
    <row r="95" spans="1:12" customHeight="1" ht="105" outlineLevel="5">
      <c r="A95" s="1"/>
      <c r="B95" s="1">
        <v>955691</v>
      </c>
      <c r="C95" s="1" t="s">
        <v>331</v>
      </c>
      <c r="D95" s="1" t="s">
        <v>332</v>
      </c>
      <c r="E95" s="2" t="s">
        <v>333</v>
      </c>
      <c r="F95" s="2" t="s">
        <v>334</v>
      </c>
      <c r="G95" s="2">
        <v>0</v>
      </c>
      <c r="H95" s="2">
        <v>0</v>
      </c>
      <c r="I95" s="1">
        <v>0</v>
      </c>
      <c r="J95" s="3" t="s">
        <v>19</v>
      </c>
      <c r="K95" s="2" t="str">
        <f>J95*418.88</f>
        <v>0</v>
      </c>
      <c r="L95" s="5"/>
    </row>
    <row r="96" spans="1:12" customHeight="1" ht="105" outlineLevel="5">
      <c r="A96" s="1"/>
      <c r="B96" s="1">
        <v>955692</v>
      </c>
      <c r="C96" s="1" t="s">
        <v>335</v>
      </c>
      <c r="D96" s="1" t="s">
        <v>336</v>
      </c>
      <c r="E96" s="2" t="s">
        <v>337</v>
      </c>
      <c r="F96" s="2" t="s">
        <v>136</v>
      </c>
      <c r="G96" s="2">
        <v>0</v>
      </c>
      <c r="H96" s="2">
        <v>0</v>
      </c>
      <c r="I96" s="1">
        <v>0</v>
      </c>
      <c r="J96" s="3" t="s">
        <v>19</v>
      </c>
      <c r="K96" s="2" t="str">
        <f>J96*460.46</f>
        <v>0</v>
      </c>
      <c r="L96" s="5"/>
    </row>
    <row r="97" spans="1:12" customHeight="1" ht="105" outlineLevel="5">
      <c r="A97" s="1"/>
      <c r="B97" s="1">
        <v>955693</v>
      </c>
      <c r="C97" s="1" t="s">
        <v>338</v>
      </c>
      <c r="D97" s="1" t="s">
        <v>339</v>
      </c>
      <c r="E97" s="2" t="s">
        <v>340</v>
      </c>
      <c r="F97" s="2" t="s">
        <v>341</v>
      </c>
      <c r="G97" s="2">
        <v>0</v>
      </c>
      <c r="H97" s="2">
        <v>0</v>
      </c>
      <c r="I97" s="1">
        <v>0</v>
      </c>
      <c r="J97" s="3" t="s">
        <v>19</v>
      </c>
      <c r="K97" s="2" t="str">
        <f>J97*486.64</f>
        <v>0</v>
      </c>
      <c r="L97" s="5"/>
    </row>
    <row r="98" spans="1:12" customHeight="1" ht="105" outlineLevel="5">
      <c r="A98" s="1"/>
      <c r="B98" s="1">
        <v>955694</v>
      </c>
      <c r="C98" s="1" t="s">
        <v>342</v>
      </c>
      <c r="D98" s="1" t="s">
        <v>343</v>
      </c>
      <c r="E98" s="2" t="s">
        <v>344</v>
      </c>
      <c r="F98" s="2" t="s">
        <v>152</v>
      </c>
      <c r="G98" s="2">
        <v>0</v>
      </c>
      <c r="H98" s="2">
        <v>0</v>
      </c>
      <c r="I98" s="1">
        <v>0</v>
      </c>
      <c r="J98" s="3" t="s">
        <v>19</v>
      </c>
      <c r="K98" s="2" t="str">
        <f>J98*503.58</f>
        <v>0</v>
      </c>
      <c r="L9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25:K25"/>
    <mergeCell ref="A59:K59"/>
    <mergeCell ref="A65:K65"/>
    <mergeCell ref="A82:K8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2026-11-04T07:17:39+03:00</dcterms:created>
  <dcterms:modified xsi:type="dcterms:W3CDTF">2026-11-04T07:17:39+03:00</dcterms:modified>
  <dc:title>Untitled Spreadsheet</dc:title>
  <dc:description/>
  <dc:subject/>
  <cp:keywords/>
  <cp:category/>
</cp:coreProperties>
</file>