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<sst xmlns="http://schemas.openxmlformats.org/spreadsheetml/2006/main" uniqueCount="362">
  <si>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</si>
  <si>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</si>
  <si>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</si>
  <si>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</si>
  <si>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</si>
  <si>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</si>
  <si>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</si>
  <si>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</si>
  <si>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</si>
  <si>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</si>
  <si>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</si>
  <si>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</si>
  <si>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</si>
  <si>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</si>
  <si>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</si>
  <si>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</si>
  <si>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</si>
  <si>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&gt;50</t>
  </si>
  <si>
    <t>&gt;100</t>
  </si>
  <si>
    <t>пог</t>
  </si>
  <si>
    <t>TIZ-210002</t>
  </si>
  <si>
    <t>VT.SP.R10B.1504</t>
  </si>
  <si>
    <t>Теплоизоляция 15 (4мм) бухта 10м СИНИЙ   (10 /200шт)</t>
  </si>
  <si>
    <t>&gt;500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</si>
  <si>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</si>
  <si>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</si>
  <si>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</si>
  <si>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</si>
  <si>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</si>
  <si>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</si>
  <si>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</si>
  <si>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</si>
  <si>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</si>
  <si>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</si>
  <si>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</si>
  <si>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</si>
  <si>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</si>
  <si>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</si>
  <si>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</si>
  <si>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</si>
  <si>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</si>
  <si>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</si>
  <si>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</si>
  <si>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</si>
  <si>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</si>
  <si>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</si>
  <si>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</si>
  <si>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</si>
  <si>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</si>
  <si>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</si>
  <si>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TIZ-210010</t>
  </si>
  <si>
    <t>VT.SP.R10B.3504</t>
  </si>
  <si>
    <t>Теплоизоляция 35 (4мм) бухта 10м СИНИЙ   (10 /110шт)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</si>
  <si>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</si>
  <si>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</si>
  <si>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</si>
  <si>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</si>
  <si>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</si>
  <si>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TIZ-110002</t>
  </si>
  <si>
    <t>Теплоизоляция 18 (6мм) (упаковка 150м)</t>
  </si>
  <si>
    <t>15.90 руб.</t>
  </si>
  <si>
    <t>TIZ-110003</t>
  </si>
  <si>
    <t>Теплоизоляция 22 (6мм) (упаковка 150м)</t>
  </si>
  <si>
    <t>17.10 руб.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</si>
  <si>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</si>
  <si>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</si>
  <si>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</si>
  <si>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</si>
  <si>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</si>
  <si>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</si>
  <si>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</si>
  <si>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</si>
  <si>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</si>
  <si>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</si>
  <si>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</si>
  <si>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</si>
  <si>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</si>
  <si>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</si>
  <si>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</si>
  <si>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</si>
  <si>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</si>
  <si>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</si>
  <si>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</si>
  <si>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</si>
  <si>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</si>
  <si>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</si>
  <si>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</si>
  <si>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</si>
  <si>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</si>
  <si>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</si>
  <si>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</si>
  <si>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</si>
  <si>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</si>
  <si>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</si>
  <si>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</si>
  <si>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</si>
  <si>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</si>
  <si>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</si>
  <si>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</si>
  <si>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</si>
  <si>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&gt;25</t>
  </si>
  <si>
    <t>TIZ-120010</t>
  </si>
  <si>
    <t>Теплоизоляция 60 (9мм) (упаковка 50м)</t>
  </si>
  <si>
    <t>67.10 руб.</t>
  </si>
  <si>
    <t>&gt;10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</si>
  <si>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</si>
  <si>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</si>
  <si>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</si>
  <si>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</si>
  <si>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</si>
  <si>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</si>
  <si>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</si>
  <si>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</si>
  <si>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</si>
  <si>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</si>
  <si>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</si>
  <si>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</si>
  <si>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</si>
  <si>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</si>
  <si>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</si>
  <si>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</si>
  <si>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</si>
  <si>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</si>
  <si>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</si>
  <si>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</si>
  <si>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</si>
  <si>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</si>
  <si>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</si>
  <si>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</si>
  <si>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</si>
  <si>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</si>
  <si>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</si>
  <si>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</si>
  <si>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</si>
  <si>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</si>
  <si>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</si>
  <si>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</si>
  <si>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</si>
  <si>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</si>
  <si>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</si>
  <si>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</si>
  <si>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</si>
  <si>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</si>
  <si>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</si>
  <si>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</si>
  <si>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</si>
  <si>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</si>
  <si>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</si>
  <si>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</si>
  <si>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</si>
  <si>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</si>
  <si>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</si>
  <si>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</si>
  <si>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</si>
  <si>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</si>
  <si>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</si>
  <si>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</si>
  <si>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</si>
  <si>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</si>
  <si>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</si>
  <si>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</si>
  <si>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</si>
  <si>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</si>
  <si>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</si>
  <si>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</si>
  <si>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</si>
  <si>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</si>
  <si>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</si>
  <si>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</si>
  <si>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</si>
  <si>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</si>
  <si>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</si>
  <si>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</si>
  <si>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</si>
  <si>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</si>
  <si>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</si>
  <si>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</si>
  <si>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</si>
  <si>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</si>
  <si>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</si>
  <si>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</si>
  <si>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</si>
  <si>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</si>
  <si>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</si>
  <si>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</si>
  <si>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</si>
  <si>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</si>
  <si>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</si>
  <si>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</si>
  <si>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</si>
  <si>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</si>
  <si>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</si>
  <si>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</si>
  <si>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</si>
  <si>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</si>
  <si>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</si>
  <si>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</si>
  <si>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</si>
  <si>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</si>
  <si>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</si>
  <si>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</si>
  <si>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</si>
  <si>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</si>
  <si>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</si>
  <si>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</si>
  <si>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</si>
  <si>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</si>
  <si>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</si>
  <si>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</si>
  <si>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</si>
  <si>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</si>
  <si>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</si>
  <si>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</si>
  <si>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</si>
  <si>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</si>
  <si>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</si>
  <si>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</si>
  <si>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</si>
  <si>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</si>
  <si>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</si>
  <si>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</si>
  <si>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</si>
  <si>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</si>
  <si>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</si>
  <si>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</si>
  <si>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</si>
  <si>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</si>
  <si>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</si>
  <si>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</si>
  <si>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</si>
  <si>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</si>
  <si>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</si>
  <si>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</si>
  <si>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</si>
  <si>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</si>
  <si>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</si>
  <si>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</si>
  <si>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</si>
  <si>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</si>
  <si>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</si>
  <si>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</si>
  <si>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</si>
  <si>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</si>
  <si>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</si>
  <si>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</si>
  <si>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</si>
  <si>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</si>
  <si>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</si>
  <si>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</si>
  <si>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</si>
  <si>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</si>
  <si>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</si>
  <si>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</si>
  <si>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</si>
  <si>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</si>
  <si>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</si>
  <si>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</si>
  <si>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</si>
  <si>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</si>
  <si>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</si>
  <si>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</si>
  <si>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</si>
  <si>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</si>
  <si>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</si>
  <si>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</si>
  <si>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</si>
  <si>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</si>
  <si>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</si>
  <si>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</si>
  <si>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</si>
  <si>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</si>
  <si>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</si>
  <si>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</si>
  <si>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</si>
  <si>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</si>
  <si>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</si>
  <si>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</si>
  <si>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</si>
  <si>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</si>
  <si>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</si>
  <si>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</si>
  <si>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</si>
  <si>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</si>
  <si>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</si>
  <si>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</si>
  <si>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</si>
  <si>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</si>
  <si>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</si>
  <si>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</si>
  <si>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</si>
  <si>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</si>
  <si>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</si>
  <si>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</si>
  <si>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</si>
  <si>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</si>
  <si>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</si>
  <si>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</si>
  <si>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</si>
  <si>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</si>
  <si>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</si>
  <si>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</si>
  <si>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</si>
  <si>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</si>
  <si>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</si>
  <si>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</si>
  <si>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</si>
  <si>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</si>
  <si>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</si>
  <si>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</si>
  <si>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</si>
  <si>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</si>
  <si>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</si>
  <si>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</si>
  <si>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</si>
  <si>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48.00 руб.</t>
  </si>
  <si>
    <t>RAS-150016</t>
  </si>
  <si>
    <t>VT.VZT.16.B</t>
  </si>
  <si>
    <t>Втулка защитная на рулонную теплоизоляцию 16мм синяя</t>
  </si>
  <si>
    <t>RAS-150017</t>
  </si>
  <si>
    <t>VT.VZT.20.R</t>
  </si>
  <si>
    <t>Втулка защитная на рулонную теплоизоляцию 20мм красная</t>
  </si>
  <si>
    <t>56.00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</si>
  <si>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</si>
  <si>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</si>
  <si>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</si>
  <si>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</si>
  <si>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</si>
  <si>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</si>
  <si>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</si>
  <si>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</si>
  <si>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</si>
  <si>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</si>
  <si>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</si>
  <si>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</si>
  <si>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</si>
  <si>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</si>
  <si>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</si>
  <si>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</si>
  <si>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22.31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</si>
  <si>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</si>
  <si>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</si>
  <si>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</si>
  <si>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</si>
  <si>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</si>
  <si>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</si>
  <si>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</si>
  <si>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</si>
  <si>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</si>
  <si>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</si>
  <si>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</si>
  <si>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</si>
  <si>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26.00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</si>
  <si>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</si>
  <si>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</si>
  <si>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</si>
  <si>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</si>
  <si>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</si>
  <si>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</si>
  <si>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30.00 руб.</t>
  </si>
  <si>
    <t>VLC-900600</t>
  </si>
  <si>
    <t>VT.VZT.20.R0</t>
  </si>
  <si>
    <t>Втулка защитная на теплоизоляцию 20мм красная (нов)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</si>
</sst>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Relationship Id="rId11" Type="http://schemas.openxmlformats.org/officeDocument/2006/relationships/image" Target="../media/99acf195_86a6_11e9_8101_003048fd731b_49c4af15_056a_11f0_a6fc_047c1617b14311.jpeg"/><Relationship Id="rId12" Type="http://schemas.openxmlformats.org/officeDocument/2006/relationships/image" Target="../media/99acf198_86a6_11e9_8101_003048fd731b_49c4af16_056a_11f0_a6fc_047c1617b14312.jpeg"/><Relationship Id="rId13" Type="http://schemas.openxmlformats.org/officeDocument/2006/relationships/image" Target="../media/99acf19b_86a6_11e9_8101_003048fd731b_49c4af17_056a_11f0_a6fc_047c1617b14313.jpeg"/><Relationship Id="rId14" Type="http://schemas.openxmlformats.org/officeDocument/2006/relationships/image" Target="../media/99acf19e_86a6_11e9_8101_003048fd731b_49c4af18_056a_11f0_a6fc_047c1617b14314.jpeg"/><Relationship Id="rId15" Type="http://schemas.openxmlformats.org/officeDocument/2006/relationships/image" Target="../media/99acf1a1_86a6_11e9_8101_003048fd731b_49c4af19_056a_11f0_a6fc_047c1617b14315.jpeg"/><Relationship Id="rId16" Type="http://schemas.openxmlformats.org/officeDocument/2006/relationships/image" Target="../media/99acf1a4_86a6_11e9_8101_003048fd731b_49c4af1a_056a_11f0_a6fc_047c1617b14316.jpeg"/><Relationship Id="rId17" Type="http://schemas.openxmlformats.org/officeDocument/2006/relationships/image" Target="../media/99acf1a8_86a6_11e9_8101_003048fd731b_21d4f5d7_793a_11f0_a79f_047c1617b14317.jpeg"/><Relationship Id="rId18" Type="http://schemas.openxmlformats.org/officeDocument/2006/relationships/image" Target="../media/99acf1ab_86a6_11e9_8101_003048fd731b_4b3c1d88_5a46_11f0_a775_047c1617b14318.jpeg"/><Relationship Id="rId19" Type="http://schemas.openxmlformats.org/officeDocument/2006/relationships/image" Target="../media/99acf1ae_86a6_11e9_8101_003048fd731b_4b3c1d89_5a46_11f0_a775_047c1617b14319.jpeg"/><Relationship Id="rId20" Type="http://schemas.openxmlformats.org/officeDocument/2006/relationships/image" Target="../media/99acf1b1_86a6_11e9_8101_003048fd731b_4b3c1d8a_5a46_11f0_a775_047c1617b14320.jpeg"/><Relationship Id="rId21" Type="http://schemas.openxmlformats.org/officeDocument/2006/relationships/image" Target="../media/99acf1b4_86a6_11e9_8101_003048fd731b_4b3c1d8b_5a46_11f0_a775_047c1617b14321.jpeg"/><Relationship Id="rId22" Type="http://schemas.openxmlformats.org/officeDocument/2006/relationships/image" Target="../media/99acf1b7_86a6_11e9_8101_003048fd731b_4b3c1d8c_5a46_11f0_a775_047c1617b14322.jpeg"/><Relationship Id="rId23" Type="http://schemas.openxmlformats.org/officeDocument/2006/relationships/image" Target="../media/99acf1ba_86a6_11e9_8101_003048fd731b_4b3c1d8d_5a46_11f0_a775_047c1617b14323.jpeg"/><Relationship Id="rId24" Type="http://schemas.openxmlformats.org/officeDocument/2006/relationships/image" Target="../media/99acf1bd_86a6_11e9_8101_003048fd731b_4b3c1d8e_5a46_11f0_a775_047c1617b14324.jpeg"/><Relationship Id="rId25" Type="http://schemas.openxmlformats.org/officeDocument/2006/relationships/image" Target="../media/99acf1c0_86a6_11e9_8101_003048fd731b_4b3c1d8f_5a46_11f0_a775_047c1617b14325.jpeg"/><Relationship Id="rId26" Type="http://schemas.openxmlformats.org/officeDocument/2006/relationships/image" Target="../media/99acf1c3_86a6_11e9_8101_003048fd731b_4b3c1d90_5a46_11f0_a775_047c1617b14326.jpeg"/><Relationship Id="rId27" Type="http://schemas.openxmlformats.org/officeDocument/2006/relationships/image" Target="../media/99acf1c6_86a6_11e9_8101_003048fd731b_4b3c1d91_5a46_11f0_a775_047c1617b14327.jpeg"/><Relationship Id="rId28" Type="http://schemas.openxmlformats.org/officeDocument/2006/relationships/image" Target="../media/99acf1c9_86a6_11e9_8101_003048fd731b_4b3c1d92_5a46_11f0_a775_047c1617b14328.jpeg"/><Relationship Id="rId29" Type="http://schemas.openxmlformats.org/officeDocument/2006/relationships/image" Target="../media/99acf1cc_86a6_11e9_8101_003048fd731b_4b3c1d93_5a46_11f0_a775_047c1617b14329.jpeg"/><Relationship Id="rId30" Type="http://schemas.openxmlformats.org/officeDocument/2006/relationships/image" Target="../media/99acf1cf_86a6_11e9_8101_003048fd731b_4b3c1d94_5a46_11f0_a775_047c1617b14330.jpeg"/><Relationship Id="rId31" Type="http://schemas.openxmlformats.org/officeDocument/2006/relationships/image" Target="../media/99acf1d2_86a6_11e9_8101_003048fd731b_4b3c1d95_5a46_11f0_a775_047c1617b14331.jpeg"/><Relationship Id="rId32" Type="http://schemas.openxmlformats.org/officeDocument/2006/relationships/image" Target="../media/99acf1d5_86a6_11e9_8101_003048fd731b_21d4f5d6_793a_11f0_a79f_047c1617b14332.jpeg"/><Relationship Id="rId33" Type="http://schemas.openxmlformats.org/officeDocument/2006/relationships/image" Target="../media/99acf1d8_86a6_11e9_8101_003048fd731b_daef3f84_f115_11ee_a58b_047c1617b14333.jpeg"/><Relationship Id="rId34" Type="http://schemas.openxmlformats.org/officeDocument/2006/relationships/image" Target="../media/99acf1db_86a6_11e9_8101_003048fd731b_daef3f86_f115_11ee_a58b_047c1617b14334.jpeg"/><Relationship Id="rId35" Type="http://schemas.openxmlformats.org/officeDocument/2006/relationships/image" Target="../media/99acf1df_86a6_11e9_8101_003048fd731b_21d4f5dc_793a_11f0_a79f_047c1617b14335.jpeg"/><Relationship Id="rId36" Type="http://schemas.openxmlformats.org/officeDocument/2006/relationships/image" Target="../media/99acf1e1_86a6_11e9_8101_003048fd731b_21d4f5de_793a_11f0_a79f_047c1617b14336.jpeg"/><Relationship Id="rId37" Type="http://schemas.openxmlformats.org/officeDocument/2006/relationships/image" Target="../media/99acf1e3_86a6_11e9_8101_003048fd731b_21d4f5df_793a_11f0_a79f_047c1617b14337.jpeg"/><Relationship Id="rId38" Type="http://schemas.openxmlformats.org/officeDocument/2006/relationships/image" Target="../media/99acf1e5_86a6_11e9_8101_003048fd731b_21d4f5e0_793a_11f0_a79f_047c1617b14338.jpeg"/><Relationship Id="rId39" Type="http://schemas.openxmlformats.org/officeDocument/2006/relationships/image" Target="../media/99acf1e7_86a6_11e9_8101_003048fd731b_21d4f5e1_793a_11f0_a79f_047c1617b14339.jpeg"/><Relationship Id="rId40" Type="http://schemas.openxmlformats.org/officeDocument/2006/relationships/image" Target="../media/99acf1e9_86a6_11e9_8101_003048fd731b_21d4f5e2_793a_11f0_a79f_047c1617b14340.jpeg"/><Relationship Id="rId41" Type="http://schemas.openxmlformats.org/officeDocument/2006/relationships/image" Target="../media/99acf1eb_86a6_11e9_8101_003048fd731b_21d4f5e3_793a_11f0_a79f_047c1617b14341.jpeg"/><Relationship Id="rId42" Type="http://schemas.openxmlformats.org/officeDocument/2006/relationships/image" Target="../media/99acf1ed_86a6_11e9_8101_003048fd731b_21d4f5e4_793a_11f0_a79f_047c1617b14342.jpeg"/><Relationship Id="rId43" Type="http://schemas.openxmlformats.org/officeDocument/2006/relationships/image" Target="../media/99acf1ef_86a6_11e9_8101_003048fd731b_21d4f5e5_793a_11f0_a79f_047c1617b14343.jpeg"/><Relationship Id="rId44" Type="http://schemas.openxmlformats.org/officeDocument/2006/relationships/image" Target="../media/99acf1f1_86a6_11e9_8101_003048fd731b_21d4f5e6_793a_11f0_a79f_047c1617b14344.jpeg"/><Relationship Id="rId45" Type="http://schemas.openxmlformats.org/officeDocument/2006/relationships/image" Target="../media/99acf1f3_86a6_11e9_8101_003048fd731b_21d4f5e7_793a_11f0_a79f_047c1617b14345.jpeg"/><Relationship Id="rId46" Type="http://schemas.openxmlformats.org/officeDocument/2006/relationships/image" Target="../media/99acf1f5_86a6_11e9_8101_003048fd731b_21d4f5e8_793a_11f0_a79f_047c1617b14346.jpeg"/><Relationship Id="rId47" Type="http://schemas.openxmlformats.org/officeDocument/2006/relationships/image" Target="../media/99acf1f7_86a6_11e9_8101_003048fd731b_21d4f5e9_793a_11f0_a79f_047c1617b14347.jpeg"/><Relationship Id="rId48" Type="http://schemas.openxmlformats.org/officeDocument/2006/relationships/image" Target="../media/99acf1f9_86a6_11e9_8101_003048fd731b_21d4f5d8_793a_11f0_a79f_047c1617b14348.jpeg"/><Relationship Id="rId49" Type="http://schemas.openxmlformats.org/officeDocument/2006/relationships/image" Target="../media/99acf1fb_86a6_11e9_8101_003048fd731b_21d4f5d9_793a_11f0_a79f_047c1617b14349.jpeg"/><Relationship Id="rId50" Type="http://schemas.openxmlformats.org/officeDocument/2006/relationships/image" Target="../media/99acf1fd_86a6_11e9_8101_003048fd731b_21d4f5da_793a_11f0_a79f_047c1617b14350.jpeg"/><Relationship Id="rId51" Type="http://schemas.openxmlformats.org/officeDocument/2006/relationships/image" Target="../media/99acf1ff_86a6_11e9_8101_003048fd731b_21d4f5db_793a_11f0_a79f_047c1617b14351.jpeg"/><Relationship Id="rId52" Type="http://schemas.openxmlformats.org/officeDocument/2006/relationships/image" Target="../media/99acf201_86a6_11e9_8101_003048fd731b_21d4f5dd_793a_11f0_a79f_047c1617b14352.jpeg"/><Relationship Id="rId53" Type="http://schemas.openxmlformats.org/officeDocument/2006/relationships/image" Target="../media/99acf204_86a6_11e9_8101_003048fd731b_21d4f5ed_793a_11f0_a79f_047c1617b14353.jpeg"/><Relationship Id="rId54" Type="http://schemas.openxmlformats.org/officeDocument/2006/relationships/image" Target="../media/99acf206_86a6_11e9_8101_003048fd731b_21d4f5ee_793a_11f0_a79f_047c1617b14354.jpeg"/><Relationship Id="rId55" Type="http://schemas.openxmlformats.org/officeDocument/2006/relationships/image" Target="../media/99acf208_86a6_11e9_8101_003048fd731b_21d4f5ef_793a_11f0_a79f_047c1617b14355.jpeg"/><Relationship Id="rId56" Type="http://schemas.openxmlformats.org/officeDocument/2006/relationships/image" Target="../media/99acf20a_86a6_11e9_8101_003048fd731b_21d4f5f0_793a_11f0_a79f_047c1617b14356.jpeg"/><Relationship Id="rId57" Type="http://schemas.openxmlformats.org/officeDocument/2006/relationships/image" Target="../media/99acf20c_86a6_11e9_8101_003048fd731b_21d4f5f1_793a_11f0_a79f_047c1617b14357.jpeg"/><Relationship Id="rId58" Type="http://schemas.openxmlformats.org/officeDocument/2006/relationships/image" Target="../media/99acf20e_86a6_11e9_8101_003048fd731b_21d4f5f2_793a_11f0_a79f_047c1617b14358.jpeg"/><Relationship Id="rId59" Type="http://schemas.openxmlformats.org/officeDocument/2006/relationships/image" Target="../media/99acf210_86a6_11e9_8101_003048fd731b_21d4f5f3_793a_11f0_a79f_047c1617b14359.jpeg"/><Relationship Id="rId60" Type="http://schemas.openxmlformats.org/officeDocument/2006/relationships/image" Target="../media/99acf212_86a6_11e9_8101_003048fd731b_21d4f5f4_793a_11f0_a79f_047c1617b14360.jpeg"/><Relationship Id="rId61" Type="http://schemas.openxmlformats.org/officeDocument/2006/relationships/image" Target="../media/99acf214_86a6_11e9_8101_003048fd731b_21d4f5f5_793a_11f0_a79f_047c1617b14361.jpeg"/><Relationship Id="rId62" Type="http://schemas.openxmlformats.org/officeDocument/2006/relationships/image" Target="../media/99acf216_86a6_11e9_8101_003048fd731b_21d4f5f6_793a_11f0_a79f_047c1617b14362.jpeg"/><Relationship Id="rId63" Type="http://schemas.openxmlformats.org/officeDocument/2006/relationships/image" Target="../media/99acf218_86a6_11e9_8101_003048fd731b_21d4f5f7_793a_11f0_a79f_047c1617b14363.jpeg"/><Relationship Id="rId64" Type="http://schemas.openxmlformats.org/officeDocument/2006/relationships/image" Target="../media/99acf21a_86a6_11e9_8101_003048fd731b_21d4f5f8_793a_11f0_a79f_047c1617b14364.jpeg"/><Relationship Id="rId65" Type="http://schemas.openxmlformats.org/officeDocument/2006/relationships/image" Target="../media/99acf21c_86a6_11e9_8101_003048fd731b_21d4f5ea_793a_11f0_a79f_047c1617b14365.jpeg"/><Relationship Id="rId66" Type="http://schemas.openxmlformats.org/officeDocument/2006/relationships/image" Target="../media/99acf21e_86a6_11e9_8101_003048fd731b_21d4f5eb_793a_11f0_a79f_047c1617b14366.jpeg"/><Relationship Id="rId67" Type="http://schemas.openxmlformats.org/officeDocument/2006/relationships/image" Target="../media/99acf220_86a6_11e9_8101_003048fd731b_21d4f5ec_793a_11f0_a79f_047c1617b14367.jpeg"/><Relationship Id="rId68" Type="http://schemas.openxmlformats.org/officeDocument/2006/relationships/image" Target="../media/05c9d055_77eb_11ea_8111_003048fd731b_15036fb1_a598_11ee_a526_047c1617b14368.jpeg"/><Relationship Id="rId69" Type="http://schemas.openxmlformats.org/officeDocument/2006/relationships/image" Target="../media/05c9d057_77eb_11ea_8111_003048fd731b_15036fac_a598_11ee_a526_047c1617b14369.jpeg"/><Relationship Id="rId70" Type="http://schemas.openxmlformats.org/officeDocument/2006/relationships/image" Target="../media/05c9d059_77eb_11ea_8111_003048fd731b_15036fb2_a598_11ee_a526_047c1617b14370.jpeg"/><Relationship Id="rId71" Type="http://schemas.openxmlformats.org/officeDocument/2006/relationships/image" Target="../media/05c9d05b_77eb_11ea_8111_003048fd731b_15036fad_a598_11ee_a526_047c1617b14371.jpeg"/><Relationship Id="rId72" Type="http://schemas.openxmlformats.org/officeDocument/2006/relationships/image" Target="../media/05c9d05d_77eb_11ea_8111_003048fd731b_15036fb3_a598_11ee_a526_047c1617b14372.jpeg"/><Relationship Id="rId73" Type="http://schemas.openxmlformats.org/officeDocument/2006/relationships/image" Target="../media/05c9d05f_77eb_11ea_8111_003048fd731b_15036fae_a598_11ee_a526_047c1617b14373.jpeg"/><Relationship Id="rId74" Type="http://schemas.openxmlformats.org/officeDocument/2006/relationships/image" Target="../media/05c9d061_77eb_11ea_8111_003048fd731b_15036fb4_a598_11ee_a526_047c1617b14374.jpeg"/><Relationship Id="rId75" Type="http://schemas.openxmlformats.org/officeDocument/2006/relationships/image" Target="../media/05c9d063_77eb_11ea_8111_003048fd731b_15036faf_a598_11ee_a526_047c1617b14375.jpeg"/><Relationship Id="rId76" Type="http://schemas.openxmlformats.org/officeDocument/2006/relationships/image" Target="../media/05c9d065_77eb_11ea_8111_003048fd731b_15036fb5_a598_11ee_a526_047c1617b14376.jpeg"/><Relationship Id="rId77" Type="http://schemas.openxmlformats.org/officeDocument/2006/relationships/image" Target="../media/05c9d067_77eb_11ea_8111_003048fd731b_15036fb0_a598_11ee_a526_047c1617b14377.jpeg"/><Relationship Id="rId78" Type="http://schemas.openxmlformats.org/officeDocument/2006/relationships/image" Target="../media/65637d74_0b65_11ec_831e_003048fd731b_15036fcd_a598_11ee_a526_047c1617b14378.jpeg"/><Relationship Id="rId79" Type="http://schemas.openxmlformats.org/officeDocument/2006/relationships/image" Target="../media/65637d76_0b65_11ec_831e_003048fd731b_15036fc8_a598_11ee_a526_047c1617b14379.jpeg"/><Relationship Id="rId80" Type="http://schemas.openxmlformats.org/officeDocument/2006/relationships/image" Target="../media/65637d78_0b65_11ec_831e_003048fd731b_15036fce_a598_11ee_a526_047c1617b14380.jpeg"/><Relationship Id="rId81" Type="http://schemas.openxmlformats.org/officeDocument/2006/relationships/image" Target="../media/65637d7a_0b65_11ec_831e_003048fd731b_15036fc9_a598_11ee_a526_047c1617b14381.jpeg"/><Relationship Id="rId82" Type="http://schemas.openxmlformats.org/officeDocument/2006/relationships/image" Target="../media/65637d7c_0b65_11ec_831e_003048fd731b_15036fcf_a598_11ee_a526_047c1617b14382.jpeg"/><Relationship Id="rId83" Type="http://schemas.openxmlformats.org/officeDocument/2006/relationships/image" Target="../media/65637d7e_0b65_11ec_831e_003048fd731b_15036fca_a598_11ee_a526_047c1617b14383.jpeg"/><Relationship Id="rId84" Type="http://schemas.openxmlformats.org/officeDocument/2006/relationships/image" Target="../media/65637d80_0b65_11ec_831e_003048fd731b_15036fd0_a598_11ee_a526_047c1617b14384.jpeg"/><Relationship Id="rId85" Type="http://schemas.openxmlformats.org/officeDocument/2006/relationships/image" Target="../media/65637d82_0b65_11ec_831e_003048fd731b_15036fcb_a598_11ee_a526_047c1617b14385.jpeg"/><Relationship Id="rId86" Type="http://schemas.openxmlformats.org/officeDocument/2006/relationships/image" Target="../media/65637d84_0b65_11ec_831e_003048fd731b_15036fd1_a598_11ee_a526_047c1617b14386.jpeg"/><Relationship Id="rId87" Type="http://schemas.openxmlformats.org/officeDocument/2006/relationships/image" Target="../media/65637d86_0b65_11ec_831e_003048fd731b_15036fcc_a598_11ee_a526_047c1617b14387.jpeg"/><Relationship Id="rId88" Type="http://schemas.openxmlformats.org/officeDocument/2006/relationships/image" Target="../media/b65b9330_86a6_11e9_8101_003048fd731b_2ab5eccd_49d5_11ea_810f_003048fd731b88.jpeg"/><Relationship Id="rId89" Type="http://schemas.openxmlformats.org/officeDocument/2006/relationships/image" Target="../media/efe2cfb8_e854_11ea_818a_003048fd731b_a73d6b8b_3fbb_11ef_a5f3_047c1617b14389.jpeg"/><Relationship Id="rId90" Type="http://schemas.openxmlformats.org/officeDocument/2006/relationships/image" Target="../media/efe2cfba_e854_11ea_818a_003048fd731b_a73d6b8e_3fbb_11ef_a5f3_047c1617b14390.jpeg"/><Relationship Id="rId91" Type="http://schemas.openxmlformats.org/officeDocument/2006/relationships/image" Target="../media/240496c6_9d10_11ec_a25a_00259070b487_a73d6b94_3fbb_11ef_a5f3_047c1617b14391.jpeg"/><Relationship Id="rId92" Type="http://schemas.openxmlformats.org/officeDocument/2006/relationships/image" Target="../media/240496c4_9d10_11ec_a25a_00259070b487_a73d6b91_3fbb_11ef_a5f3_047c1617b14392.jpeg"/><Relationship Id="rId93" Type="http://schemas.openxmlformats.org/officeDocument/2006/relationships/image" Target="../media/240496ca_9d10_11ec_a25a_00259070b487_a73d6b9a_3fbb_11ef_a5f3_047c1617b14393.jpeg"/><Relationship Id="rId94" Type="http://schemas.openxmlformats.org/officeDocument/2006/relationships/image" Target="../media/240496c8_9d10_11ec_a25a_00259070b487_a73d6b97_3fbb_11ef_a5f3_047c1617b14394.jpeg"/><Relationship Id="rId95" Type="http://schemas.openxmlformats.org/officeDocument/2006/relationships/image" Target="../media/f6f0e47b_c920_11ee_a554_047c1617b143_444b1c73_5a46_11f0_a775_047c1617b14395.jpeg"/><Relationship Id="rId96" Type="http://schemas.openxmlformats.org/officeDocument/2006/relationships/image" Target="../media/f6f0e47d_c920_11ee_a554_047c1617b143_444b1c74_5a46_11f0_a775_047c1617b14396.jpeg"/><Relationship Id="rId97" Type="http://schemas.openxmlformats.org/officeDocument/2006/relationships/image" Target="../media/3420a89e_24f1_11e7_81b3_00155d800b14_f6cf4dff_a596_11ee_a526_047c1617b14397.jpeg"/><Relationship Id="rId98" Type="http://schemas.openxmlformats.org/officeDocument/2006/relationships/image" Target="../media/bff2db3b_403c_11ee_a4a3_047c1617b143_a73d6b88_3fbb_11ef_a5f3_047c1617b14398.jpeg"/><Relationship Id="rId99" Type="http://schemas.openxmlformats.org/officeDocument/2006/relationships/image" Target="../media/bff2db3d_403c_11ee_a4a3_047c1617b143_a73d6b8a_3fbb_11ef_a5f3_047c1617b14399.jpeg"/><Relationship Id="rId100" Type="http://schemas.openxmlformats.org/officeDocument/2006/relationships/image" Target="../media/bff2db3f_403c_11ee_a4a3_047c1617b143_a73d6b87_3fbb_11ef_a5f3_047c1617b143100.jpeg"/><Relationship Id="rId101" Type="http://schemas.openxmlformats.org/officeDocument/2006/relationships/image" Target="../media/bff2db41_403c_11ee_a4a3_047c1617b143_a73d6b89_3fbb_11ef_a5f3_047c1617b143101.jpeg"/><Relationship Id="rId102" Type="http://schemas.openxmlformats.org/officeDocument/2006/relationships/image" Target="../media/7571ec83_f891_11ee_a597_047c1617b143_85119bae_fcc8_11ef_a6ef_047c1617b143102.jpeg"/><Relationship Id="rId103" Type="http://schemas.openxmlformats.org/officeDocument/2006/relationships/image" Target="../media/7571ec85_f891_11ee_a597_047c1617b143_85119bac_fcc8_11ef_a6ef_047c1617b143103.jpeg"/><Relationship Id="rId104" Type="http://schemas.openxmlformats.org/officeDocument/2006/relationships/image" Target="../media/7571ec87_f891_11ee_a597_047c1617b143_85119bb2_fcc8_11ef_a6ef_047c1617b143104.jpeg"/><Relationship Id="rId105" Type="http://schemas.openxmlformats.org/officeDocument/2006/relationships/image" Target="../media/7571ec89_f891_11ee_a597_047c1617b143_85119bb0_fcc8_11ef_a6ef_047c1617b14310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23</v>
      </c>
      <c r="I6" s="1">
        <v>0</v>
      </c>
      <c r="J6" s="3" t="s">
        <v>19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18</v>
      </c>
      <c r="H7" s="2" t="s">
        <v>28</v>
      </c>
      <c r="I7" s="1">
        <v>0</v>
      </c>
      <c r="J7" s="3" t="s">
        <v>19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29</v>
      </c>
      <c r="D8" s="1" t="s">
        <v>30</v>
      </c>
      <c r="E8" s="2" t="s">
        <v>31</v>
      </c>
      <c r="F8" s="2" t="s">
        <v>27</v>
      </c>
      <c r="G8" s="2" t="s">
        <v>18</v>
      </c>
      <c r="H8" s="2" t="s">
        <v>28</v>
      </c>
      <c r="I8" s="1">
        <v>0</v>
      </c>
      <c r="J8" s="3" t="s">
        <v>19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 t="s">
        <v>28</v>
      </c>
      <c r="I9" s="1">
        <v>0</v>
      </c>
      <c r="J9" s="3" t="s">
        <v>19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36</v>
      </c>
      <c r="D10" s="1" t="s">
        <v>37</v>
      </c>
      <c r="E10" s="2" t="s">
        <v>38</v>
      </c>
      <c r="F10" s="2" t="s">
        <v>35</v>
      </c>
      <c r="G10" s="2" t="s">
        <v>18</v>
      </c>
      <c r="H10" s="2" t="s">
        <v>28</v>
      </c>
      <c r="I10" s="1">
        <v>0</v>
      </c>
      <c r="J10" s="3" t="s">
        <v>19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17</v>
      </c>
      <c r="H11" s="2" t="s">
        <v>23</v>
      </c>
      <c r="I11" s="1">
        <v>0</v>
      </c>
      <c r="J11" s="3" t="s">
        <v>19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17</v>
      </c>
      <c r="H12" s="2" t="s">
        <v>28</v>
      </c>
      <c r="I12" s="1">
        <v>0</v>
      </c>
      <c r="J12" s="3" t="s">
        <v>19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17</v>
      </c>
      <c r="H13" s="2" t="s">
        <v>18</v>
      </c>
      <c r="I13" s="1">
        <v>0</v>
      </c>
      <c r="J13" s="3" t="s">
        <v>19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50</v>
      </c>
      <c r="D14" s="1" t="s">
        <v>51</v>
      </c>
      <c r="E14" s="2" t="s">
        <v>52</v>
      </c>
      <c r="F14" s="2" t="s">
        <v>49</v>
      </c>
      <c r="G14" s="2" t="s">
        <v>17</v>
      </c>
      <c r="H14" s="2" t="s">
        <v>23</v>
      </c>
      <c r="I14" s="1">
        <v>0</v>
      </c>
      <c r="J14" s="3" t="s">
        <v>19</v>
      </c>
      <c r="K14" s="2" t="str">
        <f>J14*40.80</f>
        <v>0</v>
      </c>
      <c r="L14" s="5"/>
    </row>
    <row r="15" spans="1:12" outlineLevel="1">
      <c r="A15" s="7" t="s">
        <v>53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</row>
    <row r="16" spans="1:12" outlineLevel="2">
      <c r="A16" s="8" t="s">
        <v>54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822400</v>
      </c>
      <c r="C17" s="1" t="s">
        <v>55</v>
      </c>
      <c r="D17" s="1"/>
      <c r="E17" s="2" t="s">
        <v>56</v>
      </c>
      <c r="F17" s="2" t="s">
        <v>57</v>
      </c>
      <c r="G17" s="2">
        <v>0</v>
      </c>
      <c r="H17" s="2" t="s">
        <v>18</v>
      </c>
      <c r="I17" s="1">
        <v>0</v>
      </c>
      <c r="J17" s="3" t="s">
        <v>19</v>
      </c>
      <c r="K17" s="2" t="str">
        <f>J17*14.80</f>
        <v>0</v>
      </c>
      <c r="L17" s="5"/>
    </row>
    <row r="18" spans="1:12" customHeight="1" ht="105" outlineLevel="4">
      <c r="A18" s="1"/>
      <c r="B18" s="1">
        <v>822401</v>
      </c>
      <c r="C18" s="1" t="s">
        <v>58</v>
      </c>
      <c r="D18" s="1"/>
      <c r="E18" s="2" t="s">
        <v>59</v>
      </c>
      <c r="F18" s="2" t="s">
        <v>60</v>
      </c>
      <c r="G18" s="2" t="s">
        <v>17</v>
      </c>
      <c r="H18" s="2" t="s">
        <v>18</v>
      </c>
      <c r="I18" s="1">
        <v>0</v>
      </c>
      <c r="J18" s="3" t="s">
        <v>19</v>
      </c>
      <c r="K18" s="2" t="str">
        <f>J18*15.90</f>
        <v>0</v>
      </c>
      <c r="L18" s="5"/>
    </row>
    <row r="19" spans="1:12" customHeight="1" ht="105" outlineLevel="4">
      <c r="A19" s="1"/>
      <c r="B19" s="1">
        <v>822402</v>
      </c>
      <c r="C19" s="1" t="s">
        <v>61</v>
      </c>
      <c r="D19" s="1"/>
      <c r="E19" s="2" t="s">
        <v>62</v>
      </c>
      <c r="F19" s="2" t="s">
        <v>63</v>
      </c>
      <c r="G19" s="2" t="s">
        <v>17</v>
      </c>
      <c r="H19" s="2" t="s">
        <v>23</v>
      </c>
      <c r="I19" s="1">
        <v>0</v>
      </c>
      <c r="J19" s="3" t="s">
        <v>19</v>
      </c>
      <c r="K19" s="2" t="str">
        <f>J19*17.10</f>
        <v>0</v>
      </c>
      <c r="L19" s="5"/>
    </row>
    <row r="20" spans="1:12" customHeight="1" ht="105" outlineLevel="4">
      <c r="A20" s="1"/>
      <c r="B20" s="1">
        <v>822403</v>
      </c>
      <c r="C20" s="1" t="s">
        <v>64</v>
      </c>
      <c r="D20" s="1"/>
      <c r="E20" s="2" t="s">
        <v>65</v>
      </c>
      <c r="F20" s="2" t="s">
        <v>66</v>
      </c>
      <c r="G20" s="2" t="s">
        <v>17</v>
      </c>
      <c r="H20" s="2" t="s">
        <v>18</v>
      </c>
      <c r="I20" s="1">
        <v>0</v>
      </c>
      <c r="J20" s="3" t="s">
        <v>19</v>
      </c>
      <c r="K20" s="2" t="str">
        <f>J20*19.70</f>
        <v>0</v>
      </c>
      <c r="L20" s="5"/>
    </row>
    <row r="21" spans="1:12" customHeight="1" ht="105" outlineLevel="4">
      <c r="A21" s="1"/>
      <c r="B21" s="1">
        <v>822404</v>
      </c>
      <c r="C21" s="1" t="s">
        <v>67</v>
      </c>
      <c r="D21" s="1"/>
      <c r="E21" s="2" t="s">
        <v>68</v>
      </c>
      <c r="F21" s="2" t="s">
        <v>69</v>
      </c>
      <c r="G21" s="2">
        <v>6</v>
      </c>
      <c r="H21" s="2" t="s">
        <v>18</v>
      </c>
      <c r="I21" s="1">
        <v>0</v>
      </c>
      <c r="J21" s="3" t="s">
        <v>19</v>
      </c>
      <c r="K21" s="2" t="str">
        <f>J21*21.50</f>
        <v>0</v>
      </c>
      <c r="L21" s="5"/>
    </row>
    <row r="22" spans="1:12" customHeight="1" ht="105" outlineLevel="4">
      <c r="A22" s="1"/>
      <c r="B22" s="1">
        <v>822405</v>
      </c>
      <c r="C22" s="1" t="s">
        <v>70</v>
      </c>
      <c r="D22" s="1"/>
      <c r="E22" s="2" t="s">
        <v>71</v>
      </c>
      <c r="F22" s="2" t="s">
        <v>72</v>
      </c>
      <c r="G22" s="2" t="s">
        <v>17</v>
      </c>
      <c r="H22" s="2" t="s">
        <v>18</v>
      </c>
      <c r="I22" s="1">
        <v>0</v>
      </c>
      <c r="J22" s="3" t="s">
        <v>19</v>
      </c>
      <c r="K22" s="2" t="str">
        <f>J22*27.40</f>
        <v>0</v>
      </c>
      <c r="L22" s="5"/>
    </row>
    <row r="23" spans="1:12" outlineLevel="2">
      <c r="A23" s="8" t="s">
        <v>73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822406</v>
      </c>
      <c r="C24" s="1" t="s">
        <v>74</v>
      </c>
      <c r="D24" s="1"/>
      <c r="E24" s="2" t="s">
        <v>75</v>
      </c>
      <c r="F24" s="2" t="s">
        <v>66</v>
      </c>
      <c r="G24" s="2" t="s">
        <v>18</v>
      </c>
      <c r="H24" s="2" t="s">
        <v>23</v>
      </c>
      <c r="I24" s="1">
        <v>0</v>
      </c>
      <c r="J24" s="3" t="s">
        <v>19</v>
      </c>
      <c r="K24" s="2" t="str">
        <f>J24*19.70</f>
        <v>0</v>
      </c>
      <c r="L24" s="5"/>
    </row>
    <row r="25" spans="1:12" customHeight="1" ht="105" outlineLevel="4">
      <c r="A25" s="1"/>
      <c r="B25" s="1">
        <v>822407</v>
      </c>
      <c r="C25" s="1" t="s">
        <v>76</v>
      </c>
      <c r="D25" s="1"/>
      <c r="E25" s="2" t="s">
        <v>77</v>
      </c>
      <c r="F25" s="2" t="s">
        <v>78</v>
      </c>
      <c r="G25" s="2" t="s">
        <v>17</v>
      </c>
      <c r="H25" s="2" t="s">
        <v>28</v>
      </c>
      <c r="I25" s="1">
        <v>0</v>
      </c>
      <c r="J25" s="3" t="s">
        <v>19</v>
      </c>
      <c r="K25" s="2" t="str">
        <f>J25*21.00</f>
        <v>0</v>
      </c>
      <c r="L25" s="5"/>
    </row>
    <row r="26" spans="1:12" customHeight="1" ht="105" outlineLevel="4">
      <c r="A26" s="1"/>
      <c r="B26" s="1">
        <v>822408</v>
      </c>
      <c r="C26" s="1" t="s">
        <v>79</v>
      </c>
      <c r="D26" s="1"/>
      <c r="E26" s="2" t="s">
        <v>80</v>
      </c>
      <c r="F26" s="2" t="s">
        <v>81</v>
      </c>
      <c r="G26" s="2" t="s">
        <v>18</v>
      </c>
      <c r="H26" s="2" t="s">
        <v>23</v>
      </c>
      <c r="I26" s="1">
        <v>0</v>
      </c>
      <c r="J26" s="3" t="s">
        <v>19</v>
      </c>
      <c r="K26" s="2" t="str">
        <f>J26*22.50</f>
        <v>0</v>
      </c>
      <c r="L26" s="5"/>
    </row>
    <row r="27" spans="1:12" customHeight="1" ht="105" outlineLevel="4">
      <c r="A27" s="1"/>
      <c r="B27" s="1">
        <v>822409</v>
      </c>
      <c r="C27" s="1" t="s">
        <v>82</v>
      </c>
      <c r="D27" s="1"/>
      <c r="E27" s="2" t="s">
        <v>83</v>
      </c>
      <c r="F27" s="2" t="s">
        <v>84</v>
      </c>
      <c r="G27" s="2" t="s">
        <v>18</v>
      </c>
      <c r="H27" s="2" t="s">
        <v>18</v>
      </c>
      <c r="I27" s="1">
        <v>0</v>
      </c>
      <c r="J27" s="3" t="s">
        <v>19</v>
      </c>
      <c r="K27" s="2" t="str">
        <f>J27*25.50</f>
        <v>0</v>
      </c>
      <c r="L27" s="5"/>
    </row>
    <row r="28" spans="1:12" customHeight="1" ht="105" outlineLevel="4">
      <c r="A28" s="1"/>
      <c r="B28" s="1">
        <v>822410</v>
      </c>
      <c r="C28" s="1" t="s">
        <v>85</v>
      </c>
      <c r="D28" s="1"/>
      <c r="E28" s="2" t="s">
        <v>86</v>
      </c>
      <c r="F28" s="2" t="s">
        <v>87</v>
      </c>
      <c r="G28" s="2" t="s">
        <v>17</v>
      </c>
      <c r="H28" s="2" t="s">
        <v>23</v>
      </c>
      <c r="I28" s="1">
        <v>0</v>
      </c>
      <c r="J28" s="3" t="s">
        <v>19</v>
      </c>
      <c r="K28" s="2" t="str">
        <f>J28*26.60</f>
        <v>0</v>
      </c>
      <c r="L28" s="5"/>
    </row>
    <row r="29" spans="1:12" customHeight="1" ht="105" outlineLevel="4">
      <c r="A29" s="1"/>
      <c r="B29" s="1">
        <v>822411</v>
      </c>
      <c r="C29" s="1" t="s">
        <v>88</v>
      </c>
      <c r="D29" s="1"/>
      <c r="E29" s="2" t="s">
        <v>89</v>
      </c>
      <c r="F29" s="2" t="s">
        <v>90</v>
      </c>
      <c r="G29" s="2" t="s">
        <v>17</v>
      </c>
      <c r="H29" s="2" t="s">
        <v>23</v>
      </c>
      <c r="I29" s="1">
        <v>0</v>
      </c>
      <c r="J29" s="3" t="s">
        <v>19</v>
      </c>
      <c r="K29" s="2" t="str">
        <f>J29*34.20</f>
        <v>0</v>
      </c>
      <c r="L29" s="5"/>
    </row>
    <row r="30" spans="1:12" customHeight="1" ht="105" outlineLevel="4">
      <c r="A30" s="1"/>
      <c r="B30" s="1">
        <v>822412</v>
      </c>
      <c r="C30" s="1" t="s">
        <v>91</v>
      </c>
      <c r="D30" s="1"/>
      <c r="E30" s="2" t="s">
        <v>92</v>
      </c>
      <c r="F30" s="2" t="s">
        <v>93</v>
      </c>
      <c r="G30" s="2">
        <v>8</v>
      </c>
      <c r="H30" s="2" t="s">
        <v>18</v>
      </c>
      <c r="I30" s="1">
        <v>0</v>
      </c>
      <c r="J30" s="3" t="s">
        <v>19</v>
      </c>
      <c r="K30" s="2" t="str">
        <f>J30*42.80</f>
        <v>0</v>
      </c>
      <c r="L30" s="5"/>
    </row>
    <row r="31" spans="1:12" customHeight="1" ht="105" outlineLevel="4">
      <c r="A31" s="1"/>
      <c r="B31" s="1">
        <v>822413</v>
      </c>
      <c r="C31" s="1" t="s">
        <v>94</v>
      </c>
      <c r="D31" s="1"/>
      <c r="E31" s="2" t="s">
        <v>95</v>
      </c>
      <c r="F31" s="2" t="s">
        <v>96</v>
      </c>
      <c r="G31" s="2">
        <v>-19</v>
      </c>
      <c r="H31" s="2" t="s">
        <v>18</v>
      </c>
      <c r="I31" s="1">
        <v>0</v>
      </c>
      <c r="J31" s="3" t="s">
        <v>19</v>
      </c>
      <c r="K31" s="2" t="str">
        <f>J31*52.90</f>
        <v>0</v>
      </c>
      <c r="L31" s="5"/>
    </row>
    <row r="32" spans="1:12" customHeight="1" ht="105" outlineLevel="4">
      <c r="A32" s="1"/>
      <c r="B32" s="1">
        <v>822414</v>
      </c>
      <c r="C32" s="1" t="s">
        <v>97</v>
      </c>
      <c r="D32" s="1"/>
      <c r="E32" s="2" t="s">
        <v>98</v>
      </c>
      <c r="F32" s="2" t="s">
        <v>99</v>
      </c>
      <c r="G32" s="2" t="s">
        <v>100</v>
      </c>
      <c r="H32" s="2" t="s">
        <v>18</v>
      </c>
      <c r="I32" s="1">
        <v>0</v>
      </c>
      <c r="J32" s="3" t="s">
        <v>19</v>
      </c>
      <c r="K32" s="2" t="str">
        <f>J32*56.60</f>
        <v>0</v>
      </c>
      <c r="L32" s="5"/>
    </row>
    <row r="33" spans="1:12" customHeight="1" ht="105" outlineLevel="4">
      <c r="A33" s="1"/>
      <c r="B33" s="1">
        <v>822415</v>
      </c>
      <c r="C33" s="1" t="s">
        <v>101</v>
      </c>
      <c r="D33" s="1"/>
      <c r="E33" s="2" t="s">
        <v>102</v>
      </c>
      <c r="F33" s="2" t="s">
        <v>103</v>
      </c>
      <c r="G33" s="2" t="s">
        <v>104</v>
      </c>
      <c r="H33" s="2" t="s">
        <v>100</v>
      </c>
      <c r="I33" s="1">
        <v>0</v>
      </c>
      <c r="J33" s="3" t="s">
        <v>19</v>
      </c>
      <c r="K33" s="2" t="str">
        <f>J33*67.10</f>
        <v>0</v>
      </c>
      <c r="L33" s="5"/>
    </row>
    <row r="34" spans="1:12" customHeight="1" ht="105" outlineLevel="4">
      <c r="A34" s="1"/>
      <c r="B34" s="1">
        <v>822416</v>
      </c>
      <c r="C34" s="1" t="s">
        <v>105</v>
      </c>
      <c r="D34" s="1"/>
      <c r="E34" s="2" t="s">
        <v>106</v>
      </c>
      <c r="F34" s="2" t="s">
        <v>107</v>
      </c>
      <c r="G34" s="2">
        <v>10</v>
      </c>
      <c r="H34" s="2" t="s">
        <v>18</v>
      </c>
      <c r="I34" s="1">
        <v>0</v>
      </c>
      <c r="J34" s="3" t="s">
        <v>19</v>
      </c>
      <c r="K34" s="2" t="str">
        <f>J34*73.40</f>
        <v>0</v>
      </c>
      <c r="L34" s="5"/>
    </row>
    <row r="35" spans="1:12" customHeight="1" ht="105" outlineLevel="4">
      <c r="A35" s="1"/>
      <c r="B35" s="1">
        <v>822417</v>
      </c>
      <c r="C35" s="1" t="s">
        <v>108</v>
      </c>
      <c r="D35" s="1"/>
      <c r="E35" s="2" t="s">
        <v>109</v>
      </c>
      <c r="F35" s="2" t="s">
        <v>110</v>
      </c>
      <c r="G35" s="2">
        <v>2</v>
      </c>
      <c r="H35" s="2" t="s">
        <v>17</v>
      </c>
      <c r="I35" s="1">
        <v>0</v>
      </c>
      <c r="J35" s="3" t="s">
        <v>19</v>
      </c>
      <c r="K35" s="2" t="str">
        <f>J35*90.70</f>
        <v>0</v>
      </c>
      <c r="L35" s="5"/>
    </row>
    <row r="36" spans="1:12" customHeight="1" ht="105" outlineLevel="4">
      <c r="A36" s="1"/>
      <c r="B36" s="1">
        <v>822418</v>
      </c>
      <c r="C36" s="1" t="s">
        <v>111</v>
      </c>
      <c r="D36" s="1"/>
      <c r="E36" s="2" t="s">
        <v>112</v>
      </c>
      <c r="F36" s="2" t="s">
        <v>113</v>
      </c>
      <c r="G36" s="2">
        <v>6</v>
      </c>
      <c r="H36" s="2">
        <v>0</v>
      </c>
      <c r="I36" s="1">
        <v>0</v>
      </c>
      <c r="J36" s="3" t="s">
        <v>19</v>
      </c>
      <c r="K36" s="2" t="str">
        <f>J36*140.40</f>
        <v>0</v>
      </c>
      <c r="L36" s="5"/>
    </row>
    <row r="37" spans="1:12" customHeight="1" ht="105" outlineLevel="4">
      <c r="A37" s="1"/>
      <c r="B37" s="1">
        <v>822419</v>
      </c>
      <c r="C37" s="1" t="s">
        <v>114</v>
      </c>
      <c r="D37" s="1"/>
      <c r="E37" s="2" t="s">
        <v>115</v>
      </c>
      <c r="F37" s="2" t="s">
        <v>116</v>
      </c>
      <c r="G37" s="2" t="s">
        <v>17</v>
      </c>
      <c r="H37" s="2" t="s">
        <v>18</v>
      </c>
      <c r="I37" s="1">
        <v>0</v>
      </c>
      <c r="J37" s="3" t="s">
        <v>19</v>
      </c>
      <c r="K37" s="2" t="str">
        <f>J37*167.20</f>
        <v>0</v>
      </c>
      <c r="L37" s="5"/>
    </row>
    <row r="38" spans="1:12" customHeight="1" ht="105" outlineLevel="4">
      <c r="A38" s="1"/>
      <c r="B38" s="1">
        <v>822420</v>
      </c>
      <c r="C38" s="1" t="s">
        <v>117</v>
      </c>
      <c r="D38" s="1"/>
      <c r="E38" s="2" t="s">
        <v>118</v>
      </c>
      <c r="F38" s="2" t="s">
        <v>119</v>
      </c>
      <c r="G38" s="2" t="s">
        <v>104</v>
      </c>
      <c r="H38" s="2" t="s">
        <v>18</v>
      </c>
      <c r="I38" s="1">
        <v>0</v>
      </c>
      <c r="J38" s="3" t="s">
        <v>19</v>
      </c>
      <c r="K38" s="2" t="str">
        <f>J38*171.50</f>
        <v>0</v>
      </c>
      <c r="L38" s="5"/>
    </row>
    <row r="39" spans="1:12" customHeight="1" ht="105" outlineLevel="4">
      <c r="A39" s="1"/>
      <c r="B39" s="1">
        <v>822421</v>
      </c>
      <c r="C39" s="1" t="s">
        <v>120</v>
      </c>
      <c r="D39" s="1"/>
      <c r="E39" s="2" t="s">
        <v>121</v>
      </c>
      <c r="F39" s="2" t="s">
        <v>122</v>
      </c>
      <c r="G39" s="2">
        <v>0</v>
      </c>
      <c r="H39" s="2">
        <v>0</v>
      </c>
      <c r="I39" s="1">
        <v>0</v>
      </c>
      <c r="J39" s="3" t="s">
        <v>19</v>
      </c>
      <c r="K39" s="2" t="str">
        <f>J39*196.00</f>
        <v>0</v>
      </c>
      <c r="L39" s="5"/>
    </row>
    <row r="40" spans="1:12" customHeight="1" ht="105" outlineLevel="4">
      <c r="A40" s="1"/>
      <c r="B40" s="1">
        <v>822422</v>
      </c>
      <c r="C40" s="1" t="s">
        <v>123</v>
      </c>
      <c r="D40" s="1"/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19</v>
      </c>
      <c r="K40" s="2" t="str">
        <f>J40*0.00</f>
        <v>0</v>
      </c>
      <c r="L40" s="5"/>
    </row>
    <row r="41" spans="1:12" customHeight="1" ht="105" outlineLevel="4">
      <c r="A41" s="1"/>
      <c r="B41" s="1">
        <v>822423</v>
      </c>
      <c r="C41" s="1" t="s">
        <v>126</v>
      </c>
      <c r="D41" s="1"/>
      <c r="E41" s="2" t="s">
        <v>127</v>
      </c>
      <c r="F41" s="2" t="s">
        <v>125</v>
      </c>
      <c r="G41" s="2">
        <v>0</v>
      </c>
      <c r="H41" s="2">
        <v>0</v>
      </c>
      <c r="I41" s="1">
        <v>0</v>
      </c>
      <c r="J41" s="3" t="s">
        <v>19</v>
      </c>
      <c r="K41" s="2" t="str">
        <f>J41*0.00</f>
        <v>0</v>
      </c>
      <c r="L41" s="5"/>
    </row>
    <row r="42" spans="1:12" outlineLevel="2">
      <c r="A42" s="8" t="s">
        <v>128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822424</v>
      </c>
      <c r="C43" s="1" t="s">
        <v>129</v>
      </c>
      <c r="D43" s="1"/>
      <c r="E43" s="2" t="s">
        <v>130</v>
      </c>
      <c r="F43" s="2" t="s">
        <v>131</v>
      </c>
      <c r="G43" s="2">
        <v>0</v>
      </c>
      <c r="H43" s="2">
        <v>0</v>
      </c>
      <c r="I43" s="1">
        <v>0</v>
      </c>
      <c r="J43" s="3" t="s">
        <v>19</v>
      </c>
      <c r="K43" s="2" t="str">
        <f>J43*30.70</f>
        <v>0</v>
      </c>
      <c r="L43" s="5"/>
    </row>
    <row r="44" spans="1:12" customHeight="1" ht="105" outlineLevel="4">
      <c r="A44" s="1"/>
      <c r="B44" s="1">
        <v>822425</v>
      </c>
      <c r="C44" s="1" t="s">
        <v>132</v>
      </c>
      <c r="D44" s="1"/>
      <c r="E44" s="2" t="s">
        <v>133</v>
      </c>
      <c r="F44" s="2" t="s">
        <v>134</v>
      </c>
      <c r="G44" s="2">
        <v>0</v>
      </c>
      <c r="H44" s="2">
        <v>0</v>
      </c>
      <c r="I44" s="1">
        <v>0</v>
      </c>
      <c r="J44" s="3" t="s">
        <v>19</v>
      </c>
      <c r="K44" s="2" t="str">
        <f>J44*34.10</f>
        <v>0</v>
      </c>
      <c r="L44" s="5"/>
    </row>
    <row r="45" spans="1:12" customHeight="1" ht="105" outlineLevel="4">
      <c r="A45" s="1"/>
      <c r="B45" s="1">
        <v>822426</v>
      </c>
      <c r="C45" s="1" t="s">
        <v>135</v>
      </c>
      <c r="D45" s="1"/>
      <c r="E45" s="2" t="s">
        <v>136</v>
      </c>
      <c r="F45" s="2" t="s">
        <v>137</v>
      </c>
      <c r="G45" s="2" t="s">
        <v>17</v>
      </c>
      <c r="H45" s="2">
        <v>0</v>
      </c>
      <c r="I45" s="1">
        <v>0</v>
      </c>
      <c r="J45" s="3" t="s">
        <v>19</v>
      </c>
      <c r="K45" s="2" t="str">
        <f>J45*35.10</f>
        <v>0</v>
      </c>
      <c r="L45" s="5"/>
    </row>
    <row r="46" spans="1:12" customHeight="1" ht="105" outlineLevel="4">
      <c r="A46" s="1"/>
      <c r="B46" s="1">
        <v>822427</v>
      </c>
      <c r="C46" s="1" t="s">
        <v>138</v>
      </c>
      <c r="D46" s="1"/>
      <c r="E46" s="2" t="s">
        <v>139</v>
      </c>
      <c r="F46" s="2" t="s">
        <v>140</v>
      </c>
      <c r="G46" s="2" t="s">
        <v>100</v>
      </c>
      <c r="H46" s="2" t="s">
        <v>18</v>
      </c>
      <c r="I46" s="1">
        <v>0</v>
      </c>
      <c r="J46" s="3" t="s">
        <v>19</v>
      </c>
      <c r="K46" s="2" t="str">
        <f>J46*39.10</f>
        <v>0</v>
      </c>
      <c r="L46" s="5"/>
    </row>
    <row r="47" spans="1:12" customHeight="1" ht="105" outlineLevel="4">
      <c r="A47" s="1"/>
      <c r="B47" s="1">
        <v>822428</v>
      </c>
      <c r="C47" s="1" t="s">
        <v>141</v>
      </c>
      <c r="D47" s="1"/>
      <c r="E47" s="2" t="s">
        <v>142</v>
      </c>
      <c r="F47" s="2" t="s">
        <v>143</v>
      </c>
      <c r="G47" s="2">
        <v>0</v>
      </c>
      <c r="H47" s="2">
        <v>0</v>
      </c>
      <c r="I47" s="1">
        <v>0</v>
      </c>
      <c r="J47" s="3" t="s">
        <v>19</v>
      </c>
      <c r="K47" s="2" t="str">
        <f>J47*39.70</f>
        <v>0</v>
      </c>
      <c r="L47" s="5"/>
    </row>
    <row r="48" spans="1:12" customHeight="1" ht="105" outlineLevel="4">
      <c r="A48" s="1"/>
      <c r="B48" s="1">
        <v>822429</v>
      </c>
      <c r="C48" s="1" t="s">
        <v>144</v>
      </c>
      <c r="D48" s="1"/>
      <c r="E48" s="2" t="s">
        <v>145</v>
      </c>
      <c r="F48" s="2" t="s">
        <v>146</v>
      </c>
      <c r="G48" s="2">
        <v>0</v>
      </c>
      <c r="H48" s="2">
        <v>0</v>
      </c>
      <c r="I48" s="1">
        <v>0</v>
      </c>
      <c r="J48" s="3" t="s">
        <v>19</v>
      </c>
      <c r="K48" s="2" t="str">
        <f>J48*47.90</f>
        <v>0</v>
      </c>
      <c r="L48" s="5"/>
    </row>
    <row r="49" spans="1:12" customHeight="1" ht="105" outlineLevel="4">
      <c r="A49" s="1"/>
      <c r="B49" s="1">
        <v>822430</v>
      </c>
      <c r="C49" s="1" t="s">
        <v>147</v>
      </c>
      <c r="D49" s="1"/>
      <c r="E49" s="2" t="s">
        <v>148</v>
      </c>
      <c r="F49" s="2" t="s">
        <v>149</v>
      </c>
      <c r="G49" s="2" t="s">
        <v>100</v>
      </c>
      <c r="H49" s="2">
        <v>0</v>
      </c>
      <c r="I49" s="1">
        <v>0</v>
      </c>
      <c r="J49" s="3" t="s">
        <v>19</v>
      </c>
      <c r="K49" s="2" t="str">
        <f>J49*62.40</f>
        <v>0</v>
      </c>
      <c r="L49" s="5"/>
    </row>
    <row r="50" spans="1:12" customHeight="1" ht="105" outlineLevel="4">
      <c r="A50" s="1"/>
      <c r="B50" s="1">
        <v>822431</v>
      </c>
      <c r="C50" s="1" t="s">
        <v>150</v>
      </c>
      <c r="D50" s="1"/>
      <c r="E50" s="2" t="s">
        <v>151</v>
      </c>
      <c r="F50" s="2" t="s">
        <v>152</v>
      </c>
      <c r="G50" s="2">
        <v>0</v>
      </c>
      <c r="H50" s="2" t="s">
        <v>17</v>
      </c>
      <c r="I50" s="1">
        <v>0</v>
      </c>
      <c r="J50" s="3" t="s">
        <v>19</v>
      </c>
      <c r="K50" s="2" t="str">
        <f>J50*70.70</f>
        <v>0</v>
      </c>
      <c r="L50" s="5"/>
    </row>
    <row r="51" spans="1:12" customHeight="1" ht="105" outlineLevel="4">
      <c r="A51" s="1"/>
      <c r="B51" s="1">
        <v>822432</v>
      </c>
      <c r="C51" s="1" t="s">
        <v>153</v>
      </c>
      <c r="D51" s="1"/>
      <c r="E51" s="2" t="s">
        <v>154</v>
      </c>
      <c r="F51" s="2" t="s">
        <v>155</v>
      </c>
      <c r="G51" s="2">
        <v>0</v>
      </c>
      <c r="H51" s="2" t="s">
        <v>100</v>
      </c>
      <c r="I51" s="1">
        <v>0</v>
      </c>
      <c r="J51" s="3" t="s">
        <v>19</v>
      </c>
      <c r="K51" s="2" t="str">
        <f>J51*74.60</f>
        <v>0</v>
      </c>
      <c r="L51" s="5"/>
    </row>
    <row r="52" spans="1:12" customHeight="1" ht="105" outlineLevel="4">
      <c r="A52" s="1"/>
      <c r="B52" s="1">
        <v>822433</v>
      </c>
      <c r="C52" s="1" t="s">
        <v>156</v>
      </c>
      <c r="D52" s="1"/>
      <c r="E52" s="2" t="s">
        <v>157</v>
      </c>
      <c r="F52" s="2" t="s">
        <v>158</v>
      </c>
      <c r="G52" s="2">
        <v>0</v>
      </c>
      <c r="H52" s="2" t="s">
        <v>100</v>
      </c>
      <c r="I52" s="1">
        <v>0</v>
      </c>
      <c r="J52" s="3" t="s">
        <v>19</v>
      </c>
      <c r="K52" s="2" t="str">
        <f>J52*79.70</f>
        <v>0</v>
      </c>
      <c r="L52" s="5"/>
    </row>
    <row r="53" spans="1:12" customHeight="1" ht="105" outlineLevel="4">
      <c r="A53" s="1"/>
      <c r="B53" s="1">
        <v>822434</v>
      </c>
      <c r="C53" s="1" t="s">
        <v>159</v>
      </c>
      <c r="D53" s="1"/>
      <c r="E53" s="2" t="s">
        <v>160</v>
      </c>
      <c r="F53" s="2" t="s">
        <v>161</v>
      </c>
      <c r="G53" s="2">
        <v>0</v>
      </c>
      <c r="H53" s="2">
        <v>0</v>
      </c>
      <c r="I53" s="1">
        <v>0</v>
      </c>
      <c r="J53" s="3" t="s">
        <v>19</v>
      </c>
      <c r="K53" s="2" t="str">
        <f>J53*85.10</f>
        <v>0</v>
      </c>
      <c r="L53" s="5"/>
    </row>
    <row r="54" spans="1:12" customHeight="1" ht="105" outlineLevel="4">
      <c r="A54" s="1"/>
      <c r="B54" s="1">
        <v>822435</v>
      </c>
      <c r="C54" s="1" t="s">
        <v>162</v>
      </c>
      <c r="D54" s="1"/>
      <c r="E54" s="2" t="s">
        <v>163</v>
      </c>
      <c r="F54" s="2" t="s">
        <v>164</v>
      </c>
      <c r="G54" s="2">
        <v>0</v>
      </c>
      <c r="H54" s="2">
        <v>0</v>
      </c>
      <c r="I54" s="1">
        <v>0</v>
      </c>
      <c r="J54" s="3" t="s">
        <v>19</v>
      </c>
      <c r="K54" s="2" t="str">
        <f>J54*102.20</f>
        <v>0</v>
      </c>
      <c r="L54" s="5"/>
    </row>
    <row r="55" spans="1:12" customHeight="1" ht="105" outlineLevel="4">
      <c r="A55" s="1"/>
      <c r="B55" s="1">
        <v>822436</v>
      </c>
      <c r="C55" s="1" t="s">
        <v>165</v>
      </c>
      <c r="D55" s="1"/>
      <c r="E55" s="2" t="s">
        <v>166</v>
      </c>
      <c r="F55" s="2" t="s">
        <v>167</v>
      </c>
      <c r="G55" s="2">
        <v>0</v>
      </c>
      <c r="H55" s="2">
        <v>0</v>
      </c>
      <c r="I55" s="1">
        <v>0</v>
      </c>
      <c r="J55" s="3" t="s">
        <v>19</v>
      </c>
      <c r="K55" s="2" t="str">
        <f>J55*156.00</f>
        <v>0</v>
      </c>
      <c r="L55" s="5"/>
    </row>
    <row r="56" spans="1:12" customHeight="1" ht="105" outlineLevel="4">
      <c r="A56" s="1"/>
      <c r="B56" s="1">
        <v>822437</v>
      </c>
      <c r="C56" s="1" t="s">
        <v>168</v>
      </c>
      <c r="D56" s="1"/>
      <c r="E56" s="2" t="s">
        <v>169</v>
      </c>
      <c r="F56" s="2" t="s">
        <v>170</v>
      </c>
      <c r="G56" s="2">
        <v>0</v>
      </c>
      <c r="H56" s="2" t="s">
        <v>104</v>
      </c>
      <c r="I56" s="1">
        <v>0</v>
      </c>
      <c r="J56" s="3" t="s">
        <v>19</v>
      </c>
      <c r="K56" s="2" t="str">
        <f>J56*181.70</f>
        <v>0</v>
      </c>
      <c r="L56" s="5"/>
    </row>
    <row r="57" spans="1:12" customHeight="1" ht="105" outlineLevel="4">
      <c r="A57" s="1"/>
      <c r="B57" s="1">
        <v>822438</v>
      </c>
      <c r="C57" s="1" t="s">
        <v>171</v>
      </c>
      <c r="D57" s="1"/>
      <c r="E57" s="2" t="s">
        <v>172</v>
      </c>
      <c r="F57" s="2" t="s">
        <v>173</v>
      </c>
      <c r="G57" s="2">
        <v>0</v>
      </c>
      <c r="H57" s="2">
        <v>0</v>
      </c>
      <c r="I57" s="1">
        <v>0</v>
      </c>
      <c r="J57" s="3" t="s">
        <v>19</v>
      </c>
      <c r="K57" s="2" t="str">
        <f>J57*184.50</f>
        <v>0</v>
      </c>
      <c r="L57" s="5"/>
    </row>
    <row r="58" spans="1:12" customHeight="1" ht="105" outlineLevel="4">
      <c r="A58" s="1"/>
      <c r="B58" s="1">
        <v>822439</v>
      </c>
      <c r="C58" s="1" t="s">
        <v>174</v>
      </c>
      <c r="D58" s="1"/>
      <c r="E58" s="2" t="s">
        <v>175</v>
      </c>
      <c r="F58" s="2" t="s">
        <v>176</v>
      </c>
      <c r="G58" s="2">
        <v>0</v>
      </c>
      <c r="H58" s="2">
        <v>0</v>
      </c>
      <c r="I58" s="1">
        <v>0</v>
      </c>
      <c r="J58" s="3" t="s">
        <v>19</v>
      </c>
      <c r="K58" s="2" t="str">
        <f>J58*211.50</f>
        <v>0</v>
      </c>
      <c r="L58" s="5"/>
    </row>
    <row r="59" spans="1:12" customHeight="1" ht="105" outlineLevel="4">
      <c r="A59" s="1"/>
      <c r="B59" s="1">
        <v>822440</v>
      </c>
      <c r="C59" s="1" t="s">
        <v>177</v>
      </c>
      <c r="D59" s="1"/>
      <c r="E59" s="2" t="s">
        <v>178</v>
      </c>
      <c r="F59" s="2" t="s">
        <v>179</v>
      </c>
      <c r="G59" s="2">
        <v>0</v>
      </c>
      <c r="H59" s="2">
        <v>0</v>
      </c>
      <c r="I59" s="1">
        <v>0</v>
      </c>
      <c r="J59" s="3" t="s">
        <v>19</v>
      </c>
      <c r="K59" s="2" t="str">
        <f>J59*221.00</f>
        <v>0</v>
      </c>
      <c r="L59" s="5"/>
    </row>
    <row r="60" spans="1:12" customHeight="1" ht="105" outlineLevel="4">
      <c r="A60" s="1"/>
      <c r="B60" s="1">
        <v>822441</v>
      </c>
      <c r="C60" s="1" t="s">
        <v>180</v>
      </c>
      <c r="D60" s="1"/>
      <c r="E60" s="2" t="s">
        <v>181</v>
      </c>
      <c r="F60" s="2" t="s">
        <v>182</v>
      </c>
      <c r="G60" s="2">
        <v>0</v>
      </c>
      <c r="H60" s="2">
        <v>0</v>
      </c>
      <c r="I60" s="1">
        <v>0</v>
      </c>
      <c r="J60" s="3" t="s">
        <v>19</v>
      </c>
      <c r="K60" s="2" t="str">
        <f>J60*250.50</f>
        <v>0</v>
      </c>
      <c r="L60" s="5"/>
    </row>
    <row r="61" spans="1:12" outlineLevel="2">
      <c r="A61" s="8" t="s">
        <v>183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822442</v>
      </c>
      <c r="C62" s="1" t="s">
        <v>184</v>
      </c>
      <c r="D62" s="1"/>
      <c r="E62" s="2" t="s">
        <v>185</v>
      </c>
      <c r="F62" s="2" t="s">
        <v>186</v>
      </c>
      <c r="G62" s="2">
        <v>0</v>
      </c>
      <c r="H62" s="2">
        <v>0</v>
      </c>
      <c r="I62" s="1">
        <v>0</v>
      </c>
      <c r="J62" s="3" t="s">
        <v>19</v>
      </c>
      <c r="K62" s="2" t="str">
        <f>J62*80.92</f>
        <v>0</v>
      </c>
      <c r="L62" s="5"/>
    </row>
    <row r="63" spans="1:12" customHeight="1" ht="105" outlineLevel="4">
      <c r="A63" s="1"/>
      <c r="B63" s="1">
        <v>822443</v>
      </c>
      <c r="C63" s="1" t="s">
        <v>187</v>
      </c>
      <c r="D63" s="1"/>
      <c r="E63" s="2" t="s">
        <v>188</v>
      </c>
      <c r="F63" s="2" t="s">
        <v>189</v>
      </c>
      <c r="G63" s="2">
        <v>0</v>
      </c>
      <c r="H63" s="2">
        <v>0</v>
      </c>
      <c r="I63" s="1">
        <v>0</v>
      </c>
      <c r="J63" s="3" t="s">
        <v>19</v>
      </c>
      <c r="K63" s="2" t="str">
        <f>J63*82.40</f>
        <v>0</v>
      </c>
      <c r="L63" s="5"/>
    </row>
    <row r="64" spans="1:12" customHeight="1" ht="105" outlineLevel="4">
      <c r="A64" s="1"/>
      <c r="B64" s="1">
        <v>822444</v>
      </c>
      <c r="C64" s="1" t="s">
        <v>190</v>
      </c>
      <c r="D64" s="1"/>
      <c r="E64" s="2" t="s">
        <v>191</v>
      </c>
      <c r="F64" s="2" t="s">
        <v>192</v>
      </c>
      <c r="G64" s="2">
        <v>0</v>
      </c>
      <c r="H64" s="2">
        <v>0</v>
      </c>
      <c r="I64" s="1">
        <v>0</v>
      </c>
      <c r="J64" s="3" t="s">
        <v>19</v>
      </c>
      <c r="K64" s="2" t="str">
        <f>J64*88.20</f>
        <v>0</v>
      </c>
      <c r="L64" s="5"/>
    </row>
    <row r="65" spans="1:12" customHeight="1" ht="105" outlineLevel="4">
      <c r="A65" s="1"/>
      <c r="B65" s="1">
        <v>822445</v>
      </c>
      <c r="C65" s="1" t="s">
        <v>193</v>
      </c>
      <c r="D65" s="1"/>
      <c r="E65" s="2" t="s">
        <v>194</v>
      </c>
      <c r="F65" s="2" t="s">
        <v>195</v>
      </c>
      <c r="G65" s="2">
        <v>0</v>
      </c>
      <c r="H65" s="2">
        <v>0</v>
      </c>
      <c r="I65" s="1">
        <v>0</v>
      </c>
      <c r="J65" s="3" t="s">
        <v>19</v>
      </c>
      <c r="K65" s="2" t="str">
        <f>J65*92.90</f>
        <v>0</v>
      </c>
      <c r="L65" s="5"/>
    </row>
    <row r="66" spans="1:12" customHeight="1" ht="105" outlineLevel="4">
      <c r="A66" s="1"/>
      <c r="B66" s="1">
        <v>822446</v>
      </c>
      <c r="C66" s="1" t="s">
        <v>196</v>
      </c>
      <c r="D66" s="1"/>
      <c r="E66" s="2" t="s">
        <v>197</v>
      </c>
      <c r="F66" s="2" t="s">
        <v>198</v>
      </c>
      <c r="G66" s="2">
        <v>0</v>
      </c>
      <c r="H66" s="2">
        <v>0</v>
      </c>
      <c r="I66" s="1">
        <v>0</v>
      </c>
      <c r="J66" s="3" t="s">
        <v>19</v>
      </c>
      <c r="K66" s="2" t="str">
        <f>J66*101.80</f>
        <v>0</v>
      </c>
      <c r="L66" s="5"/>
    </row>
    <row r="67" spans="1:12" customHeight="1" ht="105" outlineLevel="4">
      <c r="A67" s="1"/>
      <c r="B67" s="1">
        <v>822447</v>
      </c>
      <c r="C67" s="1" t="s">
        <v>199</v>
      </c>
      <c r="D67" s="1"/>
      <c r="E67" s="2" t="s">
        <v>200</v>
      </c>
      <c r="F67" s="2" t="s">
        <v>201</v>
      </c>
      <c r="G67" s="2">
        <v>0</v>
      </c>
      <c r="H67" s="2">
        <v>0</v>
      </c>
      <c r="I67" s="1">
        <v>0</v>
      </c>
      <c r="J67" s="3" t="s">
        <v>19</v>
      </c>
      <c r="K67" s="2" t="str">
        <f>J67*107.20</f>
        <v>0</v>
      </c>
      <c r="L67" s="5"/>
    </row>
    <row r="68" spans="1:12" customHeight="1" ht="105" outlineLevel="4">
      <c r="A68" s="1"/>
      <c r="B68" s="1">
        <v>822448</v>
      </c>
      <c r="C68" s="1" t="s">
        <v>202</v>
      </c>
      <c r="D68" s="1"/>
      <c r="E68" s="2" t="s">
        <v>203</v>
      </c>
      <c r="F68" s="2" t="s">
        <v>204</v>
      </c>
      <c r="G68" s="2">
        <v>0</v>
      </c>
      <c r="H68" s="2">
        <v>0</v>
      </c>
      <c r="I68" s="1">
        <v>0</v>
      </c>
      <c r="J68" s="3" t="s">
        <v>19</v>
      </c>
      <c r="K68" s="2" t="str">
        <f>J68*119.30</f>
        <v>0</v>
      </c>
      <c r="L68" s="5"/>
    </row>
    <row r="69" spans="1:12" customHeight="1" ht="105" outlineLevel="4">
      <c r="A69" s="1"/>
      <c r="B69" s="1">
        <v>822449</v>
      </c>
      <c r="C69" s="1" t="s">
        <v>205</v>
      </c>
      <c r="D69" s="1"/>
      <c r="E69" s="2" t="s">
        <v>206</v>
      </c>
      <c r="F69" s="2" t="s">
        <v>207</v>
      </c>
      <c r="G69" s="2">
        <v>0</v>
      </c>
      <c r="H69" s="2">
        <v>0</v>
      </c>
      <c r="I69" s="1">
        <v>0</v>
      </c>
      <c r="J69" s="3" t="s">
        <v>19</v>
      </c>
      <c r="K69" s="2" t="str">
        <f>J69*119.10</f>
        <v>0</v>
      </c>
      <c r="L69" s="5"/>
    </row>
    <row r="70" spans="1:12" customHeight="1" ht="105" outlineLevel="4">
      <c r="A70" s="1"/>
      <c r="B70" s="1">
        <v>822450</v>
      </c>
      <c r="C70" s="1" t="s">
        <v>208</v>
      </c>
      <c r="D70" s="1"/>
      <c r="E70" s="2" t="s">
        <v>209</v>
      </c>
      <c r="F70" s="2" t="s">
        <v>210</v>
      </c>
      <c r="G70" s="2">
        <v>0</v>
      </c>
      <c r="H70" s="2">
        <v>0</v>
      </c>
      <c r="I70" s="1">
        <v>0</v>
      </c>
      <c r="J70" s="3" t="s">
        <v>19</v>
      </c>
      <c r="K70" s="2" t="str">
        <f>J70*126.30</f>
        <v>0</v>
      </c>
      <c r="L70" s="5"/>
    </row>
    <row r="71" spans="1:12" customHeight="1" ht="105" outlineLevel="4">
      <c r="A71" s="1"/>
      <c r="B71" s="1">
        <v>822451</v>
      </c>
      <c r="C71" s="1" t="s">
        <v>211</v>
      </c>
      <c r="D71" s="1"/>
      <c r="E71" s="2" t="s">
        <v>212</v>
      </c>
      <c r="F71" s="2" t="s">
        <v>213</v>
      </c>
      <c r="G71" s="2">
        <v>0</v>
      </c>
      <c r="H71" s="2">
        <v>0</v>
      </c>
      <c r="I71" s="1">
        <v>0</v>
      </c>
      <c r="J71" s="3" t="s">
        <v>19</v>
      </c>
      <c r="K71" s="2" t="str">
        <f>J71*134.70</f>
        <v>0</v>
      </c>
      <c r="L71" s="5"/>
    </row>
    <row r="72" spans="1:12" customHeight="1" ht="105" outlineLevel="4">
      <c r="A72" s="1"/>
      <c r="B72" s="1">
        <v>822452</v>
      </c>
      <c r="C72" s="1" t="s">
        <v>214</v>
      </c>
      <c r="D72" s="1"/>
      <c r="E72" s="2" t="s">
        <v>215</v>
      </c>
      <c r="F72" s="2" t="s">
        <v>167</v>
      </c>
      <c r="G72" s="2">
        <v>2</v>
      </c>
      <c r="H72" s="2">
        <v>0</v>
      </c>
      <c r="I72" s="1">
        <v>0</v>
      </c>
      <c r="J72" s="3" t="s">
        <v>19</v>
      </c>
      <c r="K72" s="2" t="str">
        <f>J72*156.00</f>
        <v>0</v>
      </c>
      <c r="L72" s="5"/>
    </row>
    <row r="73" spans="1:12" customHeight="1" ht="105" outlineLevel="4">
      <c r="A73" s="1"/>
      <c r="B73" s="1">
        <v>822453</v>
      </c>
      <c r="C73" s="1" t="s">
        <v>216</v>
      </c>
      <c r="D73" s="1"/>
      <c r="E73" s="2" t="s">
        <v>217</v>
      </c>
      <c r="F73" s="2" t="s">
        <v>218</v>
      </c>
      <c r="G73" s="2">
        <v>0</v>
      </c>
      <c r="H73" s="2">
        <v>0</v>
      </c>
      <c r="I73" s="1">
        <v>0</v>
      </c>
      <c r="J73" s="3" t="s">
        <v>19</v>
      </c>
      <c r="K73" s="2" t="str">
        <f>J73*231.40</f>
        <v>0</v>
      </c>
      <c r="L73" s="5"/>
    </row>
    <row r="74" spans="1:12" customHeight="1" ht="105" outlineLevel="4">
      <c r="A74" s="1"/>
      <c r="B74" s="1">
        <v>822454</v>
      </c>
      <c r="C74" s="1" t="s">
        <v>219</v>
      </c>
      <c r="D74" s="1"/>
      <c r="E74" s="2" t="s">
        <v>220</v>
      </c>
      <c r="F74" s="2" t="s">
        <v>221</v>
      </c>
      <c r="G74" s="2">
        <v>0</v>
      </c>
      <c r="H74" s="2">
        <v>0</v>
      </c>
      <c r="I74" s="1">
        <v>0</v>
      </c>
      <c r="J74" s="3" t="s">
        <v>19</v>
      </c>
      <c r="K74" s="2" t="str">
        <f>J74*276.70</f>
        <v>0</v>
      </c>
      <c r="L74" s="5"/>
    </row>
    <row r="75" spans="1:12" customHeight="1" ht="105" outlineLevel="4">
      <c r="A75" s="1"/>
      <c r="B75" s="1">
        <v>822455</v>
      </c>
      <c r="C75" s="1" t="s">
        <v>222</v>
      </c>
      <c r="D75" s="1"/>
      <c r="E75" s="2" t="s">
        <v>223</v>
      </c>
      <c r="F75" s="2" t="s">
        <v>224</v>
      </c>
      <c r="G75" s="2">
        <v>0</v>
      </c>
      <c r="H75" s="2">
        <v>0</v>
      </c>
      <c r="I75" s="1">
        <v>0</v>
      </c>
      <c r="J75" s="3" t="s">
        <v>19</v>
      </c>
      <c r="K75" s="2" t="str">
        <f>J75*284.20</f>
        <v>0</v>
      </c>
      <c r="L75" s="5"/>
    </row>
    <row r="76" spans="1:12" customHeight="1" ht="105" outlineLevel="4">
      <c r="A76" s="1"/>
      <c r="B76" s="1">
        <v>822456</v>
      </c>
      <c r="C76" s="1" t="s">
        <v>225</v>
      </c>
      <c r="D76" s="1"/>
      <c r="E76" s="2" t="s">
        <v>226</v>
      </c>
      <c r="F76" s="2" t="s">
        <v>227</v>
      </c>
      <c r="G76" s="2">
        <v>0</v>
      </c>
      <c r="H76" s="2">
        <v>0</v>
      </c>
      <c r="I76" s="1">
        <v>0</v>
      </c>
      <c r="J76" s="3" t="s">
        <v>19</v>
      </c>
      <c r="K76" s="2" t="str">
        <f>J76*325.10</f>
        <v>0</v>
      </c>
      <c r="L76" s="5"/>
    </row>
    <row r="77" spans="1:12" outlineLevel="2">
      <c r="A77" s="8" t="s">
        <v>228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826268</v>
      </c>
      <c r="C78" s="1" t="s">
        <v>229</v>
      </c>
      <c r="D78" s="1" t="s">
        <v>230</v>
      </c>
      <c r="E78" s="2" t="s">
        <v>231</v>
      </c>
      <c r="F78" s="2" t="s">
        <v>81</v>
      </c>
      <c r="G78" s="2" t="s">
        <v>18</v>
      </c>
      <c r="H78" s="2" t="s">
        <v>18</v>
      </c>
      <c r="I78" s="1">
        <v>0</v>
      </c>
      <c r="J78" s="3" t="s">
        <v>19</v>
      </c>
      <c r="K78" s="2" t="str">
        <f>J78*22.50</f>
        <v>0</v>
      </c>
      <c r="L78" s="5"/>
    </row>
    <row r="79" spans="1:12" customHeight="1" ht="105" outlineLevel="4">
      <c r="A79" s="1"/>
      <c r="B79" s="1">
        <v>826269</v>
      </c>
      <c r="C79" s="1" t="s">
        <v>232</v>
      </c>
      <c r="D79" s="1" t="s">
        <v>233</v>
      </c>
      <c r="E79" s="2" t="s">
        <v>234</v>
      </c>
      <c r="F79" s="2" t="s">
        <v>81</v>
      </c>
      <c r="G79" s="2" t="s">
        <v>18</v>
      </c>
      <c r="H79" s="2">
        <v>0</v>
      </c>
      <c r="I79" s="1">
        <v>0</v>
      </c>
      <c r="J79" s="3" t="s">
        <v>19</v>
      </c>
      <c r="K79" s="2" t="str">
        <f>J79*22.50</f>
        <v>0</v>
      </c>
      <c r="L79" s="5"/>
    </row>
    <row r="80" spans="1:12" customHeight="1" ht="105" outlineLevel="4">
      <c r="A80" s="1"/>
      <c r="B80" s="1">
        <v>826270</v>
      </c>
      <c r="C80" s="1" t="s">
        <v>235</v>
      </c>
      <c r="D80" s="1" t="s">
        <v>236</v>
      </c>
      <c r="E80" s="2" t="s">
        <v>237</v>
      </c>
      <c r="F80" s="2" t="s">
        <v>238</v>
      </c>
      <c r="G80" s="2">
        <v>0</v>
      </c>
      <c r="H80" s="2" t="s">
        <v>28</v>
      </c>
      <c r="I80" s="1">
        <v>0</v>
      </c>
      <c r="J80" s="3" t="s">
        <v>19</v>
      </c>
      <c r="K80" s="2" t="str">
        <f>J80*24.50</f>
        <v>0</v>
      </c>
      <c r="L80" s="5"/>
    </row>
    <row r="81" spans="1:12" customHeight="1" ht="105" outlineLevel="4">
      <c r="A81" s="1"/>
      <c r="B81" s="1">
        <v>826271</v>
      </c>
      <c r="C81" s="1" t="s">
        <v>239</v>
      </c>
      <c r="D81" s="1" t="s">
        <v>240</v>
      </c>
      <c r="E81" s="2" t="s">
        <v>241</v>
      </c>
      <c r="F81" s="2" t="s">
        <v>238</v>
      </c>
      <c r="G81" s="2">
        <v>0</v>
      </c>
      <c r="H81" s="2" t="s">
        <v>28</v>
      </c>
      <c r="I81" s="1">
        <v>0</v>
      </c>
      <c r="J81" s="3" t="s">
        <v>19</v>
      </c>
      <c r="K81" s="2" t="str">
        <f>J81*24.50</f>
        <v>0</v>
      </c>
      <c r="L81" s="5"/>
    </row>
    <row r="82" spans="1:12" customHeight="1" ht="105" outlineLevel="4">
      <c r="A82" s="1"/>
      <c r="B82" s="1">
        <v>826272</v>
      </c>
      <c r="C82" s="1" t="s">
        <v>242</v>
      </c>
      <c r="D82" s="1" t="s">
        <v>243</v>
      </c>
      <c r="E82" s="2" t="s">
        <v>244</v>
      </c>
      <c r="F82" s="2" t="s">
        <v>245</v>
      </c>
      <c r="G82" s="2" t="s">
        <v>100</v>
      </c>
      <c r="H82" s="2" t="s">
        <v>28</v>
      </c>
      <c r="I82" s="1">
        <v>0</v>
      </c>
      <c r="J82" s="3" t="s">
        <v>19</v>
      </c>
      <c r="K82" s="2" t="str">
        <f>J82*26.40</f>
        <v>0</v>
      </c>
      <c r="L82" s="5"/>
    </row>
    <row r="83" spans="1:12" customHeight="1" ht="105" outlineLevel="4">
      <c r="A83" s="1"/>
      <c r="B83" s="1">
        <v>826273</v>
      </c>
      <c r="C83" s="1" t="s">
        <v>246</v>
      </c>
      <c r="D83" s="1" t="s">
        <v>247</v>
      </c>
      <c r="E83" s="2" t="s">
        <v>248</v>
      </c>
      <c r="F83" s="2" t="s">
        <v>245</v>
      </c>
      <c r="G83" s="2" t="s">
        <v>18</v>
      </c>
      <c r="H83" s="2" t="s">
        <v>28</v>
      </c>
      <c r="I83" s="1">
        <v>0</v>
      </c>
      <c r="J83" s="3" t="s">
        <v>19</v>
      </c>
      <c r="K83" s="2" t="str">
        <f>J83*26.40</f>
        <v>0</v>
      </c>
      <c r="L83" s="5"/>
    </row>
    <row r="84" spans="1:12" customHeight="1" ht="105" outlineLevel="4">
      <c r="A84" s="1"/>
      <c r="B84" s="1">
        <v>826274</v>
      </c>
      <c r="C84" s="1" t="s">
        <v>249</v>
      </c>
      <c r="D84" s="1" t="s">
        <v>250</v>
      </c>
      <c r="E84" s="2" t="s">
        <v>251</v>
      </c>
      <c r="F84" s="2" t="s">
        <v>252</v>
      </c>
      <c r="G84" s="2" t="s">
        <v>17</v>
      </c>
      <c r="H84" s="2" t="s">
        <v>18</v>
      </c>
      <c r="I84" s="1">
        <v>0</v>
      </c>
      <c r="J84" s="3" t="s">
        <v>19</v>
      </c>
      <c r="K84" s="2" t="str">
        <f>J84*32.10</f>
        <v>0</v>
      </c>
      <c r="L84" s="5"/>
    </row>
    <row r="85" spans="1:12" customHeight="1" ht="105" outlineLevel="4">
      <c r="A85" s="1"/>
      <c r="B85" s="1">
        <v>826275</v>
      </c>
      <c r="C85" s="1" t="s">
        <v>253</v>
      </c>
      <c r="D85" s="1" t="s">
        <v>254</v>
      </c>
      <c r="E85" s="2" t="s">
        <v>255</v>
      </c>
      <c r="F85" s="2" t="s">
        <v>252</v>
      </c>
      <c r="G85" s="2" t="s">
        <v>17</v>
      </c>
      <c r="H85" s="2" t="s">
        <v>23</v>
      </c>
      <c r="I85" s="1">
        <v>0</v>
      </c>
      <c r="J85" s="3" t="s">
        <v>19</v>
      </c>
      <c r="K85" s="2" t="str">
        <f>J85*32.10</f>
        <v>0</v>
      </c>
      <c r="L85" s="5"/>
    </row>
    <row r="86" spans="1:12" customHeight="1" ht="105" outlineLevel="4">
      <c r="A86" s="1"/>
      <c r="B86" s="1">
        <v>826276</v>
      </c>
      <c r="C86" s="1" t="s">
        <v>256</v>
      </c>
      <c r="D86" s="1" t="s">
        <v>257</v>
      </c>
      <c r="E86" s="2" t="s">
        <v>258</v>
      </c>
      <c r="F86" s="2" t="s">
        <v>259</v>
      </c>
      <c r="G86" s="2" t="s">
        <v>18</v>
      </c>
      <c r="H86" s="2" t="s">
        <v>23</v>
      </c>
      <c r="I86" s="1">
        <v>0</v>
      </c>
      <c r="J86" s="3" t="s">
        <v>19</v>
      </c>
      <c r="K86" s="2" t="str">
        <f>J86*40.50</f>
        <v>0</v>
      </c>
      <c r="L86" s="5"/>
    </row>
    <row r="87" spans="1:12" customHeight="1" ht="105" outlineLevel="4">
      <c r="A87" s="1"/>
      <c r="B87" s="1">
        <v>826277</v>
      </c>
      <c r="C87" s="1" t="s">
        <v>260</v>
      </c>
      <c r="D87" s="1" t="s">
        <v>261</v>
      </c>
      <c r="E87" s="2" t="s">
        <v>262</v>
      </c>
      <c r="F87" s="2" t="s">
        <v>259</v>
      </c>
      <c r="G87" s="2" t="s">
        <v>100</v>
      </c>
      <c r="H87" s="2" t="s">
        <v>18</v>
      </c>
      <c r="I87" s="1">
        <v>0</v>
      </c>
      <c r="J87" s="3" t="s">
        <v>19</v>
      </c>
      <c r="K87" s="2" t="str">
        <f>J87*40.50</f>
        <v>0</v>
      </c>
      <c r="L87" s="5"/>
    </row>
    <row r="88" spans="1:12" outlineLevel="2">
      <c r="A88" s="8" t="s">
        <v>263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834793</v>
      </c>
      <c r="C89" s="1" t="s">
        <v>264</v>
      </c>
      <c r="D89" s="1" t="s">
        <v>265</v>
      </c>
      <c r="E89" s="2" t="s">
        <v>266</v>
      </c>
      <c r="F89" s="2" t="s">
        <v>267</v>
      </c>
      <c r="G89" s="2">
        <v>0</v>
      </c>
      <c r="H89" s="2" t="s">
        <v>23</v>
      </c>
      <c r="I89" s="1">
        <v>0</v>
      </c>
      <c r="J89" s="3" t="s">
        <v>19</v>
      </c>
      <c r="K89" s="2" t="str">
        <f>J89*29.20</f>
        <v>0</v>
      </c>
      <c r="L89" s="5"/>
    </row>
    <row r="90" spans="1:12" customHeight="1" ht="105" outlineLevel="4">
      <c r="A90" s="1"/>
      <c r="B90" s="1">
        <v>834794</v>
      </c>
      <c r="C90" s="1" t="s">
        <v>268</v>
      </c>
      <c r="D90" s="1" t="s">
        <v>269</v>
      </c>
      <c r="E90" s="2" t="s">
        <v>270</v>
      </c>
      <c r="F90" s="2" t="s">
        <v>267</v>
      </c>
      <c r="G90" s="2">
        <v>0</v>
      </c>
      <c r="H90" s="2" t="s">
        <v>18</v>
      </c>
      <c r="I90" s="1">
        <v>0</v>
      </c>
      <c r="J90" s="3" t="s">
        <v>19</v>
      </c>
      <c r="K90" s="2" t="str">
        <f>J90*29.20</f>
        <v>0</v>
      </c>
      <c r="L90" s="5"/>
    </row>
    <row r="91" spans="1:12" customHeight="1" ht="105" outlineLevel="4">
      <c r="A91" s="1"/>
      <c r="B91" s="1">
        <v>834795</v>
      </c>
      <c r="C91" s="1" t="s">
        <v>271</v>
      </c>
      <c r="D91" s="1" t="s">
        <v>272</v>
      </c>
      <c r="E91" s="2" t="s">
        <v>273</v>
      </c>
      <c r="F91" s="2" t="s">
        <v>274</v>
      </c>
      <c r="G91" s="2" t="s">
        <v>18</v>
      </c>
      <c r="H91" s="2" t="s">
        <v>18</v>
      </c>
      <c r="I91" s="1">
        <v>0</v>
      </c>
      <c r="J91" s="3" t="s">
        <v>19</v>
      </c>
      <c r="K91" s="2" t="str">
        <f>J91*31.10</f>
        <v>0</v>
      </c>
      <c r="L91" s="5"/>
    </row>
    <row r="92" spans="1:12" customHeight="1" ht="105" outlineLevel="4">
      <c r="A92" s="1"/>
      <c r="B92" s="1">
        <v>834796</v>
      </c>
      <c r="C92" s="1" t="s">
        <v>275</v>
      </c>
      <c r="D92" s="1" t="s">
        <v>276</v>
      </c>
      <c r="E92" s="2" t="s">
        <v>277</v>
      </c>
      <c r="F92" s="2" t="s">
        <v>274</v>
      </c>
      <c r="G92" s="2" t="s">
        <v>18</v>
      </c>
      <c r="H92" s="2" t="s">
        <v>18</v>
      </c>
      <c r="I92" s="1">
        <v>0</v>
      </c>
      <c r="J92" s="3" t="s">
        <v>19</v>
      </c>
      <c r="K92" s="2" t="str">
        <f>J92*31.10</f>
        <v>0</v>
      </c>
      <c r="L92" s="5"/>
    </row>
    <row r="93" spans="1:12" customHeight="1" ht="105" outlineLevel="4">
      <c r="A93" s="1"/>
      <c r="B93" s="1">
        <v>834797</v>
      </c>
      <c r="C93" s="1" t="s">
        <v>278</v>
      </c>
      <c r="D93" s="1" t="s">
        <v>279</v>
      </c>
      <c r="E93" s="2" t="s">
        <v>280</v>
      </c>
      <c r="F93" s="2" t="s">
        <v>281</v>
      </c>
      <c r="G93" s="2" t="s">
        <v>18</v>
      </c>
      <c r="H93" s="2" t="s">
        <v>23</v>
      </c>
      <c r="I93" s="1">
        <v>0</v>
      </c>
      <c r="J93" s="3" t="s">
        <v>19</v>
      </c>
      <c r="K93" s="2" t="str">
        <f>J93*33.80</f>
        <v>0</v>
      </c>
      <c r="L93" s="5"/>
    </row>
    <row r="94" spans="1:12" customHeight="1" ht="105" outlineLevel="4">
      <c r="A94" s="1"/>
      <c r="B94" s="1">
        <v>834798</v>
      </c>
      <c r="C94" s="1" t="s">
        <v>282</v>
      </c>
      <c r="D94" s="1" t="s">
        <v>283</v>
      </c>
      <c r="E94" s="2" t="s">
        <v>284</v>
      </c>
      <c r="F94" s="2" t="s">
        <v>281</v>
      </c>
      <c r="G94" s="2" t="s">
        <v>17</v>
      </c>
      <c r="H94" s="2" t="s">
        <v>23</v>
      </c>
      <c r="I94" s="1">
        <v>0</v>
      </c>
      <c r="J94" s="3" t="s">
        <v>19</v>
      </c>
      <c r="K94" s="2" t="str">
        <f>J94*33.80</f>
        <v>0</v>
      </c>
      <c r="L94" s="5"/>
    </row>
    <row r="95" spans="1:12" customHeight="1" ht="105" outlineLevel="4">
      <c r="A95" s="1"/>
      <c r="B95" s="1">
        <v>834799</v>
      </c>
      <c r="C95" s="1" t="s">
        <v>285</v>
      </c>
      <c r="D95" s="1" t="s">
        <v>286</v>
      </c>
      <c r="E95" s="2" t="s">
        <v>287</v>
      </c>
      <c r="F95" s="2" t="s">
        <v>259</v>
      </c>
      <c r="G95" s="2" t="s">
        <v>104</v>
      </c>
      <c r="H95" s="2" t="s">
        <v>18</v>
      </c>
      <c r="I95" s="1">
        <v>0</v>
      </c>
      <c r="J95" s="3" t="s">
        <v>19</v>
      </c>
      <c r="K95" s="2" t="str">
        <f>J95*40.50</f>
        <v>0</v>
      </c>
      <c r="L95" s="5"/>
    </row>
    <row r="96" spans="1:12" customHeight="1" ht="105" outlineLevel="4">
      <c r="A96" s="1"/>
      <c r="B96" s="1">
        <v>834800</v>
      </c>
      <c r="C96" s="1" t="s">
        <v>288</v>
      </c>
      <c r="D96" s="1" t="s">
        <v>289</v>
      </c>
      <c r="E96" s="2" t="s">
        <v>290</v>
      </c>
      <c r="F96" s="2" t="s">
        <v>259</v>
      </c>
      <c r="G96" s="2" t="s">
        <v>100</v>
      </c>
      <c r="H96" s="2" t="s">
        <v>18</v>
      </c>
      <c r="I96" s="1">
        <v>0</v>
      </c>
      <c r="J96" s="3" t="s">
        <v>19</v>
      </c>
      <c r="K96" s="2" t="str">
        <f>J96*40.50</f>
        <v>0</v>
      </c>
      <c r="L96" s="5"/>
    </row>
    <row r="97" spans="1:12" customHeight="1" ht="105" outlineLevel="4">
      <c r="A97" s="1"/>
      <c r="B97" s="1">
        <v>834801</v>
      </c>
      <c r="C97" s="1" t="s">
        <v>291</v>
      </c>
      <c r="D97" s="1" t="s">
        <v>292</v>
      </c>
      <c r="E97" s="2" t="s">
        <v>293</v>
      </c>
      <c r="F97" s="2" t="s">
        <v>294</v>
      </c>
      <c r="G97" s="2">
        <v>0</v>
      </c>
      <c r="H97" s="2" t="s">
        <v>18</v>
      </c>
      <c r="I97" s="1">
        <v>0</v>
      </c>
      <c r="J97" s="3" t="s">
        <v>19</v>
      </c>
      <c r="K97" s="2" t="str">
        <f>J97*51.80</f>
        <v>0</v>
      </c>
      <c r="L97" s="5"/>
    </row>
    <row r="98" spans="1:12" customHeight="1" ht="105" outlineLevel="4">
      <c r="A98" s="1"/>
      <c r="B98" s="1">
        <v>834802</v>
      </c>
      <c r="C98" s="1" t="s">
        <v>295</v>
      </c>
      <c r="D98" s="1" t="s">
        <v>296</v>
      </c>
      <c r="E98" s="2" t="s">
        <v>297</v>
      </c>
      <c r="F98" s="2" t="s">
        <v>294</v>
      </c>
      <c r="G98" s="2" t="s">
        <v>17</v>
      </c>
      <c r="H98" s="2" t="s">
        <v>18</v>
      </c>
      <c r="I98" s="1">
        <v>0</v>
      </c>
      <c r="J98" s="3" t="s">
        <v>19</v>
      </c>
      <c r="K98" s="2" t="str">
        <f>J98*51.80</f>
        <v>0</v>
      </c>
      <c r="L98" s="5"/>
    </row>
    <row r="99" spans="1:12" outlineLevel="1">
      <c r="A99" s="7" t="s">
        <v>298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822727</v>
      </c>
      <c r="C100" s="1" t="s">
        <v>299</v>
      </c>
      <c r="D100" s="1" t="s">
        <v>300</v>
      </c>
      <c r="E100" s="2" t="s">
        <v>301</v>
      </c>
      <c r="F100" s="2" t="s">
        <v>302</v>
      </c>
      <c r="G100" s="2">
        <v>0</v>
      </c>
      <c r="H100" s="2" t="s">
        <v>17</v>
      </c>
      <c r="I100" s="1">
        <v>0</v>
      </c>
      <c r="J100" s="3" t="s">
        <v>303</v>
      </c>
      <c r="K100" s="2" t="str">
        <f>J100*411.00</f>
        <v>0</v>
      </c>
      <c r="L100" s="5"/>
    </row>
    <row r="101" spans="1:12" customHeight="1" ht="105" outlineLevel="3">
      <c r="A101" s="1"/>
      <c r="B101" s="1">
        <v>828462</v>
      </c>
      <c r="C101" s="1" t="s">
        <v>304</v>
      </c>
      <c r="D101" s="1" t="s">
        <v>305</v>
      </c>
      <c r="E101" s="2" t="s">
        <v>306</v>
      </c>
      <c r="F101" s="2" t="s">
        <v>307</v>
      </c>
      <c r="G101" s="2">
        <v>8</v>
      </c>
      <c r="H101" s="2" t="s">
        <v>18</v>
      </c>
      <c r="I101" s="1">
        <v>0</v>
      </c>
      <c r="J101" s="3" t="s">
        <v>303</v>
      </c>
      <c r="K101" s="2" t="str">
        <f>J101*345.00</f>
        <v>0</v>
      </c>
      <c r="L101" s="5"/>
    </row>
    <row r="102" spans="1:12" customHeight="1" ht="105" outlineLevel="3">
      <c r="A102" s="1"/>
      <c r="B102" s="1">
        <v>828463</v>
      </c>
      <c r="C102" s="1" t="s">
        <v>308</v>
      </c>
      <c r="D102" s="1" t="s">
        <v>309</v>
      </c>
      <c r="E102" s="2" t="s">
        <v>310</v>
      </c>
      <c r="F102" s="2" t="s">
        <v>307</v>
      </c>
      <c r="G102" s="2" t="s">
        <v>104</v>
      </c>
      <c r="H102" s="2" t="s">
        <v>18</v>
      </c>
      <c r="I102" s="1">
        <v>0</v>
      </c>
      <c r="J102" s="3" t="s">
        <v>303</v>
      </c>
      <c r="K102" s="2" t="str">
        <f>J102*345.00</f>
        <v>0</v>
      </c>
      <c r="L102" s="5"/>
    </row>
    <row r="103" spans="1:12" customHeight="1" ht="105" outlineLevel="3">
      <c r="A103" s="1"/>
      <c r="B103" s="1">
        <v>858511</v>
      </c>
      <c r="C103" s="1" t="s">
        <v>311</v>
      </c>
      <c r="D103" s="1" t="s">
        <v>312</v>
      </c>
      <c r="E103" s="2" t="s">
        <v>313</v>
      </c>
      <c r="F103" s="2" t="s">
        <v>314</v>
      </c>
      <c r="G103" s="2" t="s">
        <v>18</v>
      </c>
      <c r="H103" s="2">
        <v>0</v>
      </c>
      <c r="I103" s="1">
        <v>0</v>
      </c>
      <c r="J103" s="3" t="s">
        <v>303</v>
      </c>
      <c r="K103" s="2" t="str">
        <f>J103*48.00</f>
        <v>0</v>
      </c>
      <c r="L103" s="5"/>
    </row>
    <row r="104" spans="1:12" customHeight="1" ht="105" outlineLevel="3">
      <c r="A104" s="1"/>
      <c r="B104" s="1">
        <v>858510</v>
      </c>
      <c r="C104" s="1" t="s">
        <v>315</v>
      </c>
      <c r="D104" s="1" t="s">
        <v>316</v>
      </c>
      <c r="E104" s="2" t="s">
        <v>317</v>
      </c>
      <c r="F104" s="2" t="s">
        <v>314</v>
      </c>
      <c r="G104" s="2" t="s">
        <v>18</v>
      </c>
      <c r="H104" s="2" t="s">
        <v>18</v>
      </c>
      <c r="I104" s="1">
        <v>0</v>
      </c>
      <c r="J104" s="3" t="s">
        <v>303</v>
      </c>
      <c r="K104" s="2" t="str">
        <f>J104*48.00</f>
        <v>0</v>
      </c>
      <c r="L104" s="5"/>
    </row>
    <row r="105" spans="1:12" customHeight="1" ht="105" outlineLevel="3">
      <c r="A105" s="1"/>
      <c r="B105" s="1">
        <v>858513</v>
      </c>
      <c r="C105" s="1" t="s">
        <v>318</v>
      </c>
      <c r="D105" s="1" t="s">
        <v>319</v>
      </c>
      <c r="E105" s="2" t="s">
        <v>320</v>
      </c>
      <c r="F105" s="2" t="s">
        <v>321</v>
      </c>
      <c r="G105" s="2" t="s">
        <v>100</v>
      </c>
      <c r="H105" s="2" t="s">
        <v>18</v>
      </c>
      <c r="I105" s="1">
        <v>0</v>
      </c>
      <c r="J105" s="3" t="s">
        <v>303</v>
      </c>
      <c r="K105" s="2" t="str">
        <f>J105*56.00</f>
        <v>0</v>
      </c>
      <c r="L105" s="5"/>
    </row>
    <row r="106" spans="1:12" customHeight="1" ht="105" outlineLevel="3">
      <c r="A106" s="1"/>
      <c r="B106" s="1">
        <v>858512</v>
      </c>
      <c r="C106" s="1" t="s">
        <v>322</v>
      </c>
      <c r="D106" s="1" t="s">
        <v>323</v>
      </c>
      <c r="E106" s="2" t="s">
        <v>324</v>
      </c>
      <c r="F106" s="2" t="s">
        <v>321</v>
      </c>
      <c r="G106" s="2" t="s">
        <v>17</v>
      </c>
      <c r="H106" s="2" t="s">
        <v>28</v>
      </c>
      <c r="I106" s="1">
        <v>0</v>
      </c>
      <c r="J106" s="3" t="s">
        <v>303</v>
      </c>
      <c r="K106" s="2" t="str">
        <f>J106*56.00</f>
        <v>0</v>
      </c>
      <c r="L106" s="5"/>
    </row>
    <row r="107" spans="1:12" customHeight="1" ht="105" outlineLevel="3">
      <c r="A107" s="1"/>
      <c r="B107" s="1">
        <v>883010</v>
      </c>
      <c r="C107" s="1" t="s">
        <v>325</v>
      </c>
      <c r="D107" s="1"/>
      <c r="E107" s="2" t="s">
        <v>326</v>
      </c>
      <c r="F107" s="2" t="s">
        <v>327</v>
      </c>
      <c r="G107" s="2">
        <v>0</v>
      </c>
      <c r="H107" s="2">
        <v>0</v>
      </c>
      <c r="I107" s="1">
        <v>0</v>
      </c>
      <c r="J107" s="3" t="s">
        <v>303</v>
      </c>
      <c r="K107" s="2" t="str">
        <f>J107*369.24</f>
        <v>0</v>
      </c>
      <c r="L107" s="5"/>
    </row>
    <row r="108" spans="1:12" customHeight="1" ht="105" outlineLevel="3">
      <c r="A108" s="1"/>
      <c r="B108" s="1">
        <v>883011</v>
      </c>
      <c r="C108" s="1" t="s">
        <v>328</v>
      </c>
      <c r="D108" s="1"/>
      <c r="E108" s="2" t="s">
        <v>329</v>
      </c>
      <c r="F108" s="2" t="s">
        <v>330</v>
      </c>
      <c r="G108" s="2">
        <v>0</v>
      </c>
      <c r="H108" s="2">
        <v>0</v>
      </c>
      <c r="I108" s="1">
        <v>0</v>
      </c>
      <c r="J108" s="3" t="s">
        <v>303</v>
      </c>
      <c r="K108" s="2" t="str">
        <f>J108*132.07</f>
        <v>0</v>
      </c>
      <c r="L108" s="5"/>
    </row>
    <row r="109" spans="1:12" customHeight="1" ht="105" outlineLevel="3">
      <c r="A109" s="1"/>
      <c r="B109" s="1">
        <v>828500</v>
      </c>
      <c r="C109" s="1" t="s">
        <v>331</v>
      </c>
      <c r="D109" s="1" t="s">
        <v>332</v>
      </c>
      <c r="E109" s="2" t="s">
        <v>333</v>
      </c>
      <c r="F109" s="2" t="s">
        <v>334</v>
      </c>
      <c r="G109" s="2">
        <v>0</v>
      </c>
      <c r="H109" s="2">
        <v>0</v>
      </c>
      <c r="I109" s="1">
        <v>0</v>
      </c>
      <c r="J109" s="3" t="s">
        <v>303</v>
      </c>
      <c r="K109" s="2" t="str">
        <f>J109*288.00</f>
        <v>0</v>
      </c>
      <c r="L109" s="5"/>
    </row>
    <row r="110" spans="1:12" customHeight="1" ht="105" outlineLevel="3">
      <c r="A110" s="1"/>
      <c r="B110" s="1">
        <v>879372</v>
      </c>
      <c r="C110" s="1" t="s">
        <v>335</v>
      </c>
      <c r="D110" s="1" t="s">
        <v>336</v>
      </c>
      <c r="E110" s="2" t="s">
        <v>337</v>
      </c>
      <c r="F110" s="2" t="s">
        <v>338</v>
      </c>
      <c r="G110" s="2">
        <v>0</v>
      </c>
      <c r="H110" s="2">
        <v>0</v>
      </c>
      <c r="I110" s="1">
        <v>0</v>
      </c>
      <c r="J110" s="3" t="s">
        <v>303</v>
      </c>
      <c r="K110" s="2" t="str">
        <f>J110*22.31</f>
        <v>0</v>
      </c>
      <c r="L110" s="5"/>
    </row>
    <row r="111" spans="1:12" customHeight="1" ht="105" outlineLevel="3">
      <c r="A111" s="1"/>
      <c r="B111" s="1">
        <v>879373</v>
      </c>
      <c r="C111" s="1" t="s">
        <v>339</v>
      </c>
      <c r="D111" s="1" t="s">
        <v>340</v>
      </c>
      <c r="E111" s="2" t="s">
        <v>341</v>
      </c>
      <c r="F111" s="2" t="s">
        <v>338</v>
      </c>
      <c r="G111" s="2">
        <v>0</v>
      </c>
      <c r="H111" s="2">
        <v>0</v>
      </c>
      <c r="I111" s="1">
        <v>0</v>
      </c>
      <c r="J111" s="3" t="s">
        <v>303</v>
      </c>
      <c r="K111" s="2" t="str">
        <f>J111*22.31</f>
        <v>0</v>
      </c>
      <c r="L111" s="5"/>
    </row>
    <row r="112" spans="1:12" customHeight="1" ht="105" outlineLevel="3">
      <c r="A112" s="1"/>
      <c r="B112" s="1">
        <v>879374</v>
      </c>
      <c r="C112" s="1" t="s">
        <v>342</v>
      </c>
      <c r="D112" s="1" t="s">
        <v>343</v>
      </c>
      <c r="E112" s="2" t="s">
        <v>344</v>
      </c>
      <c r="F112" s="2" t="s">
        <v>338</v>
      </c>
      <c r="G112" s="2" t="s">
        <v>17</v>
      </c>
      <c r="H112" s="2">
        <v>0</v>
      </c>
      <c r="I112" s="1">
        <v>0</v>
      </c>
      <c r="J112" s="3" t="s">
        <v>303</v>
      </c>
      <c r="K112" s="2" t="str">
        <f>J112*22.31</f>
        <v>0</v>
      </c>
      <c r="L112" s="5"/>
    </row>
    <row r="113" spans="1:12" customHeight="1" ht="105" outlineLevel="3">
      <c r="A113" s="1"/>
      <c r="B113" s="1">
        <v>879375</v>
      </c>
      <c r="C113" s="1" t="s">
        <v>345</v>
      </c>
      <c r="D113" s="1" t="s">
        <v>346</v>
      </c>
      <c r="E113" s="2" t="s">
        <v>347</v>
      </c>
      <c r="F113" s="2" t="s">
        <v>338</v>
      </c>
      <c r="G113" s="2">
        <v>0</v>
      </c>
      <c r="H113" s="2">
        <v>0</v>
      </c>
      <c r="I113" s="1">
        <v>0</v>
      </c>
      <c r="J113" s="3" t="s">
        <v>303</v>
      </c>
      <c r="K113" s="2" t="str">
        <f>J113*22.31</f>
        <v>0</v>
      </c>
      <c r="L113" s="5"/>
    </row>
    <row r="114" spans="1:12" customHeight="1" ht="105" outlineLevel="3">
      <c r="A114" s="1"/>
      <c r="B114" s="1">
        <v>889971</v>
      </c>
      <c r="C114" s="1" t="s">
        <v>348</v>
      </c>
      <c r="D114" s="1" t="s">
        <v>349</v>
      </c>
      <c r="E114" s="2" t="s">
        <v>350</v>
      </c>
      <c r="F114" s="2" t="s">
        <v>351</v>
      </c>
      <c r="G114" s="2" t="s">
        <v>18</v>
      </c>
      <c r="H114" s="2" t="s">
        <v>28</v>
      </c>
      <c r="I114" s="1">
        <v>0</v>
      </c>
      <c r="J114" s="3" t="s">
        <v>303</v>
      </c>
      <c r="K114" s="2" t="str">
        <f>J114*26.00</f>
        <v>0</v>
      </c>
      <c r="L114" s="5"/>
    </row>
    <row r="115" spans="1:12" customHeight="1" ht="105" outlineLevel="3">
      <c r="A115" s="1"/>
      <c r="B115" s="1">
        <v>889972</v>
      </c>
      <c r="C115" s="1" t="s">
        <v>352</v>
      </c>
      <c r="D115" s="1" t="s">
        <v>353</v>
      </c>
      <c r="E115" s="2" t="s">
        <v>354</v>
      </c>
      <c r="F115" s="2" t="s">
        <v>351</v>
      </c>
      <c r="G115" s="2" t="s">
        <v>18</v>
      </c>
      <c r="H115" s="2" t="s">
        <v>28</v>
      </c>
      <c r="I115" s="1">
        <v>0</v>
      </c>
      <c r="J115" s="3" t="s">
        <v>303</v>
      </c>
      <c r="K115" s="2" t="str">
        <f>J115*26.00</f>
        <v>0</v>
      </c>
      <c r="L115" s="5"/>
    </row>
    <row r="116" spans="1:12" customHeight="1" ht="105" outlineLevel="3">
      <c r="A116" s="1"/>
      <c r="B116" s="1">
        <v>889973</v>
      </c>
      <c r="C116" s="1" t="s">
        <v>355</v>
      </c>
      <c r="D116" s="1" t="s">
        <v>356</v>
      </c>
      <c r="E116" s="2" t="s">
        <v>357</v>
      </c>
      <c r="F116" s="2" t="s">
        <v>358</v>
      </c>
      <c r="G116" s="2" t="s">
        <v>17</v>
      </c>
      <c r="H116" s="2" t="s">
        <v>23</v>
      </c>
      <c r="I116" s="1">
        <v>0</v>
      </c>
      <c r="J116" s="3" t="s">
        <v>303</v>
      </c>
      <c r="K116" s="2" t="str">
        <f>J116*30.00</f>
        <v>0</v>
      </c>
      <c r="L116" s="5"/>
    </row>
    <row r="117" spans="1:12" customHeight="1" ht="105" outlineLevel="3">
      <c r="A117" s="1"/>
      <c r="B117" s="1">
        <v>889974</v>
      </c>
      <c r="C117" s="1" t="s">
        <v>359</v>
      </c>
      <c r="D117" s="1" t="s">
        <v>360</v>
      </c>
      <c r="E117" s="2" t="s">
        <v>361</v>
      </c>
      <c r="F117" s="2" t="s">
        <v>358</v>
      </c>
      <c r="G117" s="2" t="s">
        <v>17</v>
      </c>
      <c r="H117" s="2" t="s">
        <v>18</v>
      </c>
      <c r="I117" s="1">
        <v>0</v>
      </c>
      <c r="J117" s="3" t="s">
        <v>303</v>
      </c>
      <c r="K117" s="2" t="str">
        <f>J117*30.00</f>
        <v>0</v>
      </c>
      <c r="L1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:K15"/>
    <mergeCell ref="A99:K99"/>
    <mergeCell ref="A4:K4"/>
    <mergeCell ref="A16:K16"/>
    <mergeCell ref="A23:K23"/>
    <mergeCell ref="A42:K42"/>
    <mergeCell ref="A61:K61"/>
    <mergeCell ref="A77:K77"/>
    <mergeCell ref="A88:K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2026-01-29T20:18:13+03:00</dcterms:created>
  <dcterms:modified xsi:type="dcterms:W3CDTF">2026-01-29T20:18:13+03:00</dcterms:modified>
  <dc:title>Untitled Spreadsheet</dc:title>
  <dc:description/>
  <dc:subject/>
  <cp:keywords/>
  <cp:category/>
</cp:coreProperties>
</file>