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<sst xmlns="http://schemas.openxmlformats.org/spreadsheetml/2006/main" uniqueCount="262">
  <si>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</si>
  <si>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</si>
  <si>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</si>
  <si>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</si>
  <si>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</si>
  <si>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</si>
  <si>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</si>
  <si>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</si>
  <si>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</si>
  <si>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</si>
  <si>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</si>
  <si>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</si>
  <si>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06-мм</t>
  </si>
  <si>
    <t>TIZ-110001</t>
  </si>
  <si>
    <t>Теплоизоляция 15 (6мм) (упаковка 150м)</t>
  </si>
  <si>
    <t>14.80 руб.</t>
  </si>
  <si>
    <t>&gt;100</t>
  </si>
  <si>
    <t>пог</t>
  </si>
  <si>
    <t>TIZ-110002</t>
  </si>
  <si>
    <t>Теплоизоляция 18 (6мм) (упаковка 150м)</t>
  </si>
  <si>
    <t>15.90 руб.</t>
  </si>
  <si>
    <t>&gt;50</t>
  </si>
  <si>
    <t>&gt;500</t>
  </si>
  <si>
    <t>TIZ-110003</t>
  </si>
  <si>
    <t>Теплоизоляция 22 (6мм) (упаковка 150м)</t>
  </si>
  <si>
    <t>17.10 руб.</t>
  </si>
  <si>
    <t>TIZ-110004</t>
  </si>
  <si>
    <t>Теплоизоляция 25 (6мм) (упаковка 150м)</t>
  </si>
  <si>
    <t>19.70 руб.</t>
  </si>
  <si>
    <t>TIZ-110005</t>
  </si>
  <si>
    <t>Теплоизоляция 28 (6мм) (упаковка 150м)</t>
  </si>
  <si>
    <t>21.50 руб.</t>
  </si>
  <si>
    <t>TIZ-110006</t>
  </si>
  <si>
    <t>Теплоизоляция 35 (6мм) (упаковка 100м)</t>
  </si>
  <si>
    <t>27.40 руб.</t>
  </si>
  <si>
    <t>Теплоизоляция 09-мм</t>
  </si>
  <si>
    <t>TIZ-120001</t>
  </si>
  <si>
    <t>Теплоизоляция 15 (9мм) (упаковка 150м)</t>
  </si>
  <si>
    <t>TIZ-120002</t>
  </si>
  <si>
    <t>Теплоизоляция 18 (9мм) (упаковка 150м)</t>
  </si>
  <si>
    <t>21.00 руб.</t>
  </si>
  <si>
    <t>TIZ-120003</t>
  </si>
  <si>
    <t>Теплоизоляция 22 (9мм) (упаковка 150м)</t>
  </si>
  <si>
    <t>22.50 руб.</t>
  </si>
  <si>
    <t>TIZ-120004</t>
  </si>
  <si>
    <t>Теплоизоляция 25 (9мм) (упаковка 100м)</t>
  </si>
  <si>
    <t>25.50 руб.</t>
  </si>
  <si>
    <t>TIZ-120005</t>
  </si>
  <si>
    <t>Теплоизоляция 28 (9мм) (упаковка 100м)</t>
  </si>
  <si>
    <t>26.60 руб.</t>
  </si>
  <si>
    <t>TIZ-120006</t>
  </si>
  <si>
    <t>Теплоизоляция 35 (9мм) (упаковка 100м)</t>
  </si>
  <si>
    <t>34.20 руб.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</si>
  <si>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</si>
  <si>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</si>
  <si>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</si>
  <si>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</si>
  <si>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</si>
  <si>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</si>
  <si>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TIZ-120009</t>
  </si>
  <si>
    <t>Теплоизоляция 54 (9мм) (упаковка 50м)</t>
  </si>
  <si>
    <t>56.60 руб.</t>
  </si>
  <si>
    <t>TIZ-120010</t>
  </si>
  <si>
    <t>Теплоизоляция 60 (9мм) (упаковка 50м)</t>
  </si>
  <si>
    <t>67.10 руб.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</si>
  <si>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</si>
  <si>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</si>
  <si>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</si>
  <si>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</si>
  <si>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</si>
  <si>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</si>
  <si>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</si>
  <si>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</si>
  <si>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</si>
  <si>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</si>
  <si>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</si>
  <si>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</si>
  <si>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</si>
  <si>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</si>
  <si>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</si>
  <si>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&gt;10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</si>
  <si>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</si>
  <si>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</si>
  <si>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</si>
  <si>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</si>
  <si>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</si>
  <si>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</si>
  <si>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</si>
  <si>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</si>
  <si>
    <t>Теплоизоляция 13-мм</t>
  </si>
  <si>
    <t>TIZ-130001</t>
  </si>
  <si>
    <t>Теплоизоляция 15 (13мм.)</t>
  </si>
  <si>
    <t>30.70 руб.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</si>
  <si>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</si>
  <si>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</si>
  <si>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</si>
  <si>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</si>
  <si>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</si>
  <si>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</si>
  <si>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TIZ-130004</t>
  </si>
  <si>
    <t>Теплоизоляция 25 (13мм.)</t>
  </si>
  <si>
    <t>39.10 руб.</t>
  </si>
  <si>
    <t>&gt;25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</si>
  <si>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</si>
  <si>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</si>
  <si>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</si>
  <si>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</si>
  <si>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</si>
  <si>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</si>
  <si>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</si>
  <si>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</si>
  <si>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</si>
  <si>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</si>
  <si>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</si>
  <si>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</si>
  <si>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</si>
  <si>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</si>
  <si>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</si>
  <si>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</si>
  <si>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</si>
  <si>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</si>
  <si>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</si>
  <si>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</si>
  <si>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</si>
  <si>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</si>
  <si>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</si>
  <si>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</si>
  <si>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</si>
  <si>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</si>
  <si>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</si>
  <si>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</si>
  <si>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</si>
  <si>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</si>
  <si>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</si>
  <si>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</si>
  <si>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</si>
  <si>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</si>
  <si>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</si>
  <si>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</si>
  <si>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</si>
  <si>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</si>
  <si>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</si>
  <si>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</si>
  <si>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</si>
  <si>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</si>
  <si>
    <t>Теплоизоляция 20-мм</t>
  </si>
  <si>
    <t>TIZ-140001</t>
  </si>
  <si>
    <t>Теплоизоляция 18 (20мм) 2м</t>
  </si>
  <si>
    <t>80.92 руб.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</si>
  <si>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</si>
  <si>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</si>
  <si>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</si>
  <si>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</si>
  <si>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</si>
  <si>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</si>
  <si>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</si>
  <si>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</si>
  <si>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</si>
  <si>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</si>
  <si>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</si>
  <si>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</si>
  <si>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</si>
  <si>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</si>
  <si>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</si>
  <si>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</si>
  <si>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</si>
  <si>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</si>
  <si>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</si>
  <si>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</si>
  <si>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</si>
  <si>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</si>
  <si>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</si>
  <si>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</si>
  <si>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</si>
  <si>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</si>
  <si>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</si>
  <si>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</si>
  <si>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</si>
  <si>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</si>
  <si>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</si>
  <si>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</si>
  <si>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</si>
  <si>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</si>
  <si>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</si>
  <si>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</si>
  <si>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</si>
  <si>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</si>
  <si>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</si>
  <si>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</si>
  <si>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</si>
  <si>
    <t>Теплоизоляция 06-мм с наружным покрытием</t>
  </si>
  <si>
    <t>TIZ-150001</t>
  </si>
  <si>
    <t>VT.SP.02R.1506</t>
  </si>
  <si>
    <t>Теплоизоляция СУПЕР ПРОТЕКТ 15 (6мм)  КРАСНЫЙ (упаковка 150м)</t>
  </si>
  <si>
    <t>TIZ-150002</t>
  </si>
  <si>
    <t>VT.SP.02B.1506</t>
  </si>
  <si>
    <t>Теплоизоляция СУПЕР ПРОТЕКТ 15 (6мм)  СИНИЙ (упаковка 150м)</t>
  </si>
  <si>
    <t>TIZ-150003</t>
  </si>
  <si>
    <t>VT.SP.02R.1806</t>
  </si>
  <si>
    <t>Теплоизоляция СУПЕР ПРОТЕКТ 18 (6мм)  КРАСНЫЙ (упаковка 150м)</t>
  </si>
  <si>
    <t>24.50 руб.</t>
  </si>
  <si>
    <t>&gt;5000</t>
  </si>
  <si>
    <t>TIZ-150004</t>
  </si>
  <si>
    <t>VT.SP.02B.1806</t>
  </si>
  <si>
    <t>Теплоизоляция СУПЕР ПРОТЕКТ 18 (6мм)  СИНИЙ (упаковка 150м)</t>
  </si>
  <si>
    <t>TIZ-150005</t>
  </si>
  <si>
    <t>VT.SP.02R.2206</t>
  </si>
  <si>
    <t>Теплоизоляция СУПЕР ПРОТЕКТ 22 (6мм)  КРАСНЫЙ (упаковка 150м)</t>
  </si>
  <si>
    <t>26.40 руб.</t>
  </si>
  <si>
    <t>&gt;1000</t>
  </si>
  <si>
    <t>TIZ-150006</t>
  </si>
  <si>
    <t>VT.SP.02B.2206</t>
  </si>
  <si>
    <t>Теплоизоляция СУПЕР ПРОТЕКТ 22 (6мм)  СИНИЙ (упаковка 150м)</t>
  </si>
  <si>
    <t>TIZ-150007</t>
  </si>
  <si>
    <t>VT.SP.02R.2806</t>
  </si>
  <si>
    <t>Теплоизоляция СУПЕР ПРОТЕКТ 28 (6мм)  КРАСНЫЙ (упаковка 150м)</t>
  </si>
  <si>
    <t>32.10 руб.</t>
  </si>
  <si>
    <t>TIZ-150008</t>
  </si>
  <si>
    <t>VT.SP.02B.2806</t>
  </si>
  <si>
    <t>Теплоизоляция СУПЕР ПРОТЕКТ 28 (6мм)  СИНИЙ (упаковка 150м)</t>
  </si>
  <si>
    <t>TIZ-150009</t>
  </si>
  <si>
    <t>VT.SP.02R.3506</t>
  </si>
  <si>
    <t>Теплоизоляция СУПЕР ПРОТЕКТ 35 (6мм)  КРАСНЫЙ (упаковка 100м)</t>
  </si>
  <si>
    <t>40.50 руб.</t>
  </si>
  <si>
    <t>TIZ-150010</t>
  </si>
  <si>
    <t>VT.SP.02B.3506</t>
  </si>
  <si>
    <t>Теплоизоляция СУПЕР ПРОТЕКТ 35 (6мм)  СИНИЙ (упаковка 100м)</t>
  </si>
  <si>
    <t>Теплоизоляция 09-мм с наружным покрытием</t>
  </si>
  <si>
    <t>VLC-999097</t>
  </si>
  <si>
    <t>VT.SP.02R.1509</t>
  </si>
  <si>
    <t>Теплоизоляция СУПЕР ПРОТЕКТ 15 (9мм) КРАСНЫЙ (упаковка 150м)</t>
  </si>
  <si>
    <t>29.20 руб.</t>
  </si>
  <si>
    <t>VLC-999098</t>
  </si>
  <si>
    <t>VT.SP.02B.1509</t>
  </si>
  <si>
    <t>Теплоизоляция СУПЕР ПРОТЕКТ 15 (9мм) СИНИЙ (упаковка 150м)</t>
  </si>
  <si>
    <t>VLC-999099</t>
  </si>
  <si>
    <t>VT.SP.02R.1809</t>
  </si>
  <si>
    <t>Теплоизоляция СУПЕР ПРОТЕКТ 18 (9мм) КРАСНЫЙ (упаковка 150м)</t>
  </si>
  <si>
    <t>31.10 руб.</t>
  </si>
  <si>
    <t>VLC-999100</t>
  </si>
  <si>
    <t>VT.SP.02B.1809</t>
  </si>
  <si>
    <t>Теплоизоляция СУПЕР ПРОТЕКТ 18 (9мм) СИНИЙ (упаковка 150м)</t>
  </si>
  <si>
    <t>VLC-999101</t>
  </si>
  <si>
    <t>VT.SP.02R.2209</t>
  </si>
  <si>
    <t>Теплоизоляция СУПЕР ПРОТЕКТ 22 (9мм) КРАСНЫЙ (упаковка 150м)</t>
  </si>
  <si>
    <t>33.80 руб.</t>
  </si>
  <si>
    <t>VLC-999102</t>
  </si>
  <si>
    <t>VT.SP.02B.2209</t>
  </si>
  <si>
    <t>Теплоизоляция СУПЕР ПРОТЕКТ 22 (9мм) СИНИЙ (упаковка 150м)</t>
  </si>
  <si>
    <t>VLC-999103</t>
  </si>
  <si>
    <t>VT.SP.02R.2809</t>
  </si>
  <si>
    <t>Теплоизоляция СУПЕР ПРОТЕКТ 28 (9мм) КРАСНЫЙ (упаковка 100м)</t>
  </si>
  <si>
    <t>VLC-999104</t>
  </si>
  <si>
    <t>VT.SP.02B.2809</t>
  </si>
  <si>
    <t>Теплоизоляция СУПЕР ПРОТЕКТ 28 (9мм) СИНИЙ (упаковка 100м)</t>
  </si>
  <si>
    <t>VLC-999105</t>
  </si>
  <si>
    <t>VT.SP.02R.3509</t>
  </si>
  <si>
    <t>Теплоизоляция СУПЕР ПРОТЕКТ 35 (9мм) КРАСНЫЙ (упаковка 100м)</t>
  </si>
  <si>
    <t>51.80 руб.</t>
  </si>
  <si>
    <t>VLC-999106</t>
  </si>
  <si>
    <t>VT.SP.02B.3509</t>
  </si>
  <si>
    <t>Теплоизоляция СУПЕР ПРОТЕКТ 35 (9мм) СИНИЙ (упаковка 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</si>
</sst>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195_86a6_11e9_8101_003048fd731b_49c4af15_056a_11f0_a6fc_047c1617b1431.jpeg"/><Relationship Id="rId2" Type="http://schemas.openxmlformats.org/officeDocument/2006/relationships/image" Target="../media/99acf198_86a6_11e9_8101_003048fd731b_49c4af16_056a_11f0_a6fc_047c1617b1432.jpeg"/><Relationship Id="rId3" Type="http://schemas.openxmlformats.org/officeDocument/2006/relationships/image" Target="../media/99acf19b_86a6_11e9_8101_003048fd731b_49c4af17_056a_11f0_a6fc_047c1617b1433.jpeg"/><Relationship Id="rId4" Type="http://schemas.openxmlformats.org/officeDocument/2006/relationships/image" Target="../media/99acf19e_86a6_11e9_8101_003048fd731b_49c4af18_056a_11f0_a6fc_047c1617b1434.jpeg"/><Relationship Id="rId5" Type="http://schemas.openxmlformats.org/officeDocument/2006/relationships/image" Target="../media/99acf1a1_86a6_11e9_8101_003048fd731b_49c4af19_056a_11f0_a6fc_047c1617b1435.jpeg"/><Relationship Id="rId6" Type="http://schemas.openxmlformats.org/officeDocument/2006/relationships/image" Target="../media/99acf1a4_86a6_11e9_8101_003048fd731b_49c4af1a_056a_11f0_a6fc_047c1617b1436.jpeg"/><Relationship Id="rId7" Type="http://schemas.openxmlformats.org/officeDocument/2006/relationships/image" Target="../media/99acf1a8_86a6_11e9_8101_003048fd731b_21d4f5d7_793a_11f0_a79f_047c1617b1437.jpeg"/><Relationship Id="rId8" Type="http://schemas.openxmlformats.org/officeDocument/2006/relationships/image" Target="../media/99acf1ab_86a6_11e9_8101_003048fd731b_4b3c1d88_5a46_11f0_a775_047c1617b1438.jpeg"/><Relationship Id="rId9" Type="http://schemas.openxmlformats.org/officeDocument/2006/relationships/image" Target="../media/99acf1ae_86a6_11e9_8101_003048fd731b_4b3c1d89_5a46_11f0_a775_047c1617b1439.jpeg"/><Relationship Id="rId10" Type="http://schemas.openxmlformats.org/officeDocument/2006/relationships/image" Target="../media/99acf1b1_86a6_11e9_8101_003048fd731b_4b3c1d8a_5a46_11f0_a775_047c1617b14310.jpeg"/><Relationship Id="rId11" Type="http://schemas.openxmlformats.org/officeDocument/2006/relationships/image" Target="../media/99acf1b4_86a6_11e9_8101_003048fd731b_4b3c1d8b_5a46_11f0_a775_047c1617b14311.jpeg"/><Relationship Id="rId12" Type="http://schemas.openxmlformats.org/officeDocument/2006/relationships/image" Target="../media/99acf1b7_86a6_11e9_8101_003048fd731b_4b3c1d8c_5a46_11f0_a775_047c1617b14312.jpeg"/><Relationship Id="rId13" Type="http://schemas.openxmlformats.org/officeDocument/2006/relationships/image" Target="../media/99acf1ba_86a6_11e9_8101_003048fd731b_4b3c1d8d_5a46_11f0_a775_047c1617b14313.jpeg"/><Relationship Id="rId14" Type="http://schemas.openxmlformats.org/officeDocument/2006/relationships/image" Target="../media/99acf1bd_86a6_11e9_8101_003048fd731b_4b3c1d8e_5a46_11f0_a775_047c1617b14314.jpeg"/><Relationship Id="rId15" Type="http://schemas.openxmlformats.org/officeDocument/2006/relationships/image" Target="../media/99acf1c0_86a6_11e9_8101_003048fd731b_4b3c1d8f_5a46_11f0_a775_047c1617b14315.jpeg"/><Relationship Id="rId16" Type="http://schemas.openxmlformats.org/officeDocument/2006/relationships/image" Target="../media/99acf1c3_86a6_11e9_8101_003048fd731b_4b3c1d90_5a46_11f0_a775_047c1617b14316.jpeg"/><Relationship Id="rId17" Type="http://schemas.openxmlformats.org/officeDocument/2006/relationships/image" Target="../media/99acf1c6_86a6_11e9_8101_003048fd731b_4b3c1d91_5a46_11f0_a775_047c1617b14317.jpeg"/><Relationship Id="rId18" Type="http://schemas.openxmlformats.org/officeDocument/2006/relationships/image" Target="../media/99acf1c9_86a6_11e9_8101_003048fd731b_4b3c1d92_5a46_11f0_a775_047c1617b14318.jpeg"/><Relationship Id="rId19" Type="http://schemas.openxmlformats.org/officeDocument/2006/relationships/image" Target="../media/99acf1cc_86a6_11e9_8101_003048fd731b_4b3c1d93_5a46_11f0_a775_047c1617b14319.jpeg"/><Relationship Id="rId20" Type="http://schemas.openxmlformats.org/officeDocument/2006/relationships/image" Target="../media/99acf1cf_86a6_11e9_8101_003048fd731b_4b3c1d94_5a46_11f0_a775_047c1617b14320.jpeg"/><Relationship Id="rId21" Type="http://schemas.openxmlformats.org/officeDocument/2006/relationships/image" Target="../media/99acf1d2_86a6_11e9_8101_003048fd731b_4b3c1d95_5a46_11f0_a775_047c1617b14321.jpeg"/><Relationship Id="rId22" Type="http://schemas.openxmlformats.org/officeDocument/2006/relationships/image" Target="../media/99acf1d5_86a6_11e9_8101_003048fd731b_21d4f5d6_793a_11f0_a79f_047c1617b14322.jpeg"/><Relationship Id="rId23" Type="http://schemas.openxmlformats.org/officeDocument/2006/relationships/image" Target="../media/99acf1d8_86a6_11e9_8101_003048fd731b_daef3f84_f115_11ee_a58b_047c1617b14323.jpeg"/><Relationship Id="rId24" Type="http://schemas.openxmlformats.org/officeDocument/2006/relationships/image" Target="../media/99acf1db_86a6_11e9_8101_003048fd731b_daef3f86_f115_11ee_a58b_047c1617b14324.jpeg"/><Relationship Id="rId25" Type="http://schemas.openxmlformats.org/officeDocument/2006/relationships/image" Target="../media/99acf1df_86a6_11e9_8101_003048fd731b_21d4f5dc_793a_11f0_a79f_047c1617b14325.jpeg"/><Relationship Id="rId26" Type="http://schemas.openxmlformats.org/officeDocument/2006/relationships/image" Target="../media/99acf1e1_86a6_11e9_8101_003048fd731b_21d4f5de_793a_11f0_a79f_047c1617b14326.jpeg"/><Relationship Id="rId27" Type="http://schemas.openxmlformats.org/officeDocument/2006/relationships/image" Target="../media/99acf1e3_86a6_11e9_8101_003048fd731b_21d4f5df_793a_11f0_a79f_047c1617b14327.jpeg"/><Relationship Id="rId28" Type="http://schemas.openxmlformats.org/officeDocument/2006/relationships/image" Target="../media/99acf1e5_86a6_11e9_8101_003048fd731b_21d4f5e0_793a_11f0_a79f_047c1617b14328.jpeg"/><Relationship Id="rId29" Type="http://schemas.openxmlformats.org/officeDocument/2006/relationships/image" Target="../media/99acf1e7_86a6_11e9_8101_003048fd731b_21d4f5e1_793a_11f0_a79f_047c1617b14329.jpeg"/><Relationship Id="rId30" Type="http://schemas.openxmlformats.org/officeDocument/2006/relationships/image" Target="../media/99acf1e9_86a6_11e9_8101_003048fd731b_21d4f5e2_793a_11f0_a79f_047c1617b14330.jpeg"/><Relationship Id="rId31" Type="http://schemas.openxmlformats.org/officeDocument/2006/relationships/image" Target="../media/99acf1eb_86a6_11e9_8101_003048fd731b_21d4f5e3_793a_11f0_a79f_047c1617b14331.jpeg"/><Relationship Id="rId32" Type="http://schemas.openxmlformats.org/officeDocument/2006/relationships/image" Target="../media/99acf1ed_86a6_11e9_8101_003048fd731b_21d4f5e4_793a_11f0_a79f_047c1617b14332.jpeg"/><Relationship Id="rId33" Type="http://schemas.openxmlformats.org/officeDocument/2006/relationships/image" Target="../media/99acf1ef_86a6_11e9_8101_003048fd731b_21d4f5e5_793a_11f0_a79f_047c1617b14333.jpeg"/><Relationship Id="rId34" Type="http://schemas.openxmlformats.org/officeDocument/2006/relationships/image" Target="../media/99acf1f1_86a6_11e9_8101_003048fd731b_21d4f5e6_793a_11f0_a79f_047c1617b14334.jpeg"/><Relationship Id="rId35" Type="http://schemas.openxmlformats.org/officeDocument/2006/relationships/image" Target="../media/99acf1f3_86a6_11e9_8101_003048fd731b_21d4f5e7_793a_11f0_a79f_047c1617b14335.jpeg"/><Relationship Id="rId36" Type="http://schemas.openxmlformats.org/officeDocument/2006/relationships/image" Target="../media/99acf1f5_86a6_11e9_8101_003048fd731b_21d4f5e8_793a_11f0_a79f_047c1617b14336.jpeg"/><Relationship Id="rId37" Type="http://schemas.openxmlformats.org/officeDocument/2006/relationships/image" Target="../media/99acf1f7_86a6_11e9_8101_003048fd731b_21d4f5e9_793a_11f0_a79f_047c1617b14337.jpeg"/><Relationship Id="rId38" Type="http://schemas.openxmlformats.org/officeDocument/2006/relationships/image" Target="../media/99acf1f9_86a6_11e9_8101_003048fd731b_21d4f5d8_793a_11f0_a79f_047c1617b14338.jpeg"/><Relationship Id="rId39" Type="http://schemas.openxmlformats.org/officeDocument/2006/relationships/image" Target="../media/99acf1fb_86a6_11e9_8101_003048fd731b_21d4f5d9_793a_11f0_a79f_047c1617b14339.jpeg"/><Relationship Id="rId40" Type="http://schemas.openxmlformats.org/officeDocument/2006/relationships/image" Target="../media/99acf1fd_86a6_11e9_8101_003048fd731b_21d4f5da_793a_11f0_a79f_047c1617b14340.jpeg"/><Relationship Id="rId41" Type="http://schemas.openxmlformats.org/officeDocument/2006/relationships/image" Target="../media/99acf1ff_86a6_11e9_8101_003048fd731b_21d4f5db_793a_11f0_a79f_047c1617b14341.jpeg"/><Relationship Id="rId42" Type="http://schemas.openxmlformats.org/officeDocument/2006/relationships/image" Target="../media/99acf201_86a6_11e9_8101_003048fd731b_21d4f5dd_793a_11f0_a79f_047c1617b14342.jpeg"/><Relationship Id="rId43" Type="http://schemas.openxmlformats.org/officeDocument/2006/relationships/image" Target="../media/99acf204_86a6_11e9_8101_003048fd731b_21d4f5ed_793a_11f0_a79f_047c1617b14343.jpeg"/><Relationship Id="rId44" Type="http://schemas.openxmlformats.org/officeDocument/2006/relationships/image" Target="../media/99acf206_86a6_11e9_8101_003048fd731b_21d4f5ee_793a_11f0_a79f_047c1617b14344.jpeg"/><Relationship Id="rId45" Type="http://schemas.openxmlformats.org/officeDocument/2006/relationships/image" Target="../media/99acf208_86a6_11e9_8101_003048fd731b_21d4f5ef_793a_11f0_a79f_047c1617b14345.jpeg"/><Relationship Id="rId46" Type="http://schemas.openxmlformats.org/officeDocument/2006/relationships/image" Target="../media/99acf20a_86a6_11e9_8101_003048fd731b_21d4f5f0_793a_11f0_a79f_047c1617b14346.jpeg"/><Relationship Id="rId47" Type="http://schemas.openxmlformats.org/officeDocument/2006/relationships/image" Target="../media/99acf20c_86a6_11e9_8101_003048fd731b_21d4f5f1_793a_11f0_a79f_047c1617b14347.jpeg"/><Relationship Id="rId48" Type="http://schemas.openxmlformats.org/officeDocument/2006/relationships/image" Target="../media/99acf20e_86a6_11e9_8101_003048fd731b_21d4f5f2_793a_11f0_a79f_047c1617b14348.jpeg"/><Relationship Id="rId49" Type="http://schemas.openxmlformats.org/officeDocument/2006/relationships/image" Target="../media/99acf210_86a6_11e9_8101_003048fd731b_21d4f5f3_793a_11f0_a79f_047c1617b14349.jpeg"/><Relationship Id="rId50" Type="http://schemas.openxmlformats.org/officeDocument/2006/relationships/image" Target="../media/99acf212_86a6_11e9_8101_003048fd731b_21d4f5f4_793a_11f0_a79f_047c1617b14350.jpeg"/><Relationship Id="rId51" Type="http://schemas.openxmlformats.org/officeDocument/2006/relationships/image" Target="../media/99acf214_86a6_11e9_8101_003048fd731b_21d4f5f5_793a_11f0_a79f_047c1617b14351.jpeg"/><Relationship Id="rId52" Type="http://schemas.openxmlformats.org/officeDocument/2006/relationships/image" Target="../media/99acf216_86a6_11e9_8101_003048fd731b_21d4f5f6_793a_11f0_a79f_047c1617b14352.jpeg"/><Relationship Id="rId53" Type="http://schemas.openxmlformats.org/officeDocument/2006/relationships/image" Target="../media/99acf218_86a6_11e9_8101_003048fd731b_21d4f5f7_793a_11f0_a79f_047c1617b14353.jpeg"/><Relationship Id="rId54" Type="http://schemas.openxmlformats.org/officeDocument/2006/relationships/image" Target="../media/99acf21a_86a6_11e9_8101_003048fd731b_21d4f5f8_793a_11f0_a79f_047c1617b14354.jpeg"/><Relationship Id="rId55" Type="http://schemas.openxmlformats.org/officeDocument/2006/relationships/image" Target="../media/99acf21c_86a6_11e9_8101_003048fd731b_21d4f5ea_793a_11f0_a79f_047c1617b14355.jpeg"/><Relationship Id="rId56" Type="http://schemas.openxmlformats.org/officeDocument/2006/relationships/image" Target="../media/99acf21e_86a6_11e9_8101_003048fd731b_21d4f5eb_793a_11f0_a79f_047c1617b14356.jpeg"/><Relationship Id="rId57" Type="http://schemas.openxmlformats.org/officeDocument/2006/relationships/image" Target="../media/99acf220_86a6_11e9_8101_003048fd731b_21d4f5ec_793a_11f0_a79f_047c1617b14357.jpeg"/><Relationship Id="rId58" Type="http://schemas.openxmlformats.org/officeDocument/2006/relationships/image" Target="../media/05c9d055_77eb_11ea_8111_003048fd731b_15036fb1_a598_11ee_a526_047c1617b14358.jpeg"/><Relationship Id="rId59" Type="http://schemas.openxmlformats.org/officeDocument/2006/relationships/image" Target="../media/05c9d057_77eb_11ea_8111_003048fd731b_15036fac_a598_11ee_a526_047c1617b14359.jpeg"/><Relationship Id="rId60" Type="http://schemas.openxmlformats.org/officeDocument/2006/relationships/image" Target="../media/05c9d059_77eb_11ea_8111_003048fd731b_15036fb2_a598_11ee_a526_047c1617b14360.jpeg"/><Relationship Id="rId61" Type="http://schemas.openxmlformats.org/officeDocument/2006/relationships/image" Target="../media/05c9d05b_77eb_11ea_8111_003048fd731b_15036fad_a598_11ee_a526_047c1617b14361.jpeg"/><Relationship Id="rId62" Type="http://schemas.openxmlformats.org/officeDocument/2006/relationships/image" Target="../media/05c9d05d_77eb_11ea_8111_003048fd731b_15036fb3_a598_11ee_a526_047c1617b14362.jpeg"/><Relationship Id="rId63" Type="http://schemas.openxmlformats.org/officeDocument/2006/relationships/image" Target="../media/05c9d05f_77eb_11ea_8111_003048fd731b_15036fae_a598_11ee_a526_047c1617b14363.jpeg"/><Relationship Id="rId64" Type="http://schemas.openxmlformats.org/officeDocument/2006/relationships/image" Target="../media/05c9d061_77eb_11ea_8111_003048fd731b_15036fb4_a598_11ee_a526_047c1617b14364.jpeg"/><Relationship Id="rId65" Type="http://schemas.openxmlformats.org/officeDocument/2006/relationships/image" Target="../media/05c9d063_77eb_11ea_8111_003048fd731b_15036faf_a598_11ee_a526_047c1617b14365.jpeg"/><Relationship Id="rId66" Type="http://schemas.openxmlformats.org/officeDocument/2006/relationships/image" Target="../media/05c9d065_77eb_11ea_8111_003048fd731b_15036fb5_a598_11ee_a526_047c1617b14366.jpeg"/><Relationship Id="rId67" Type="http://schemas.openxmlformats.org/officeDocument/2006/relationships/image" Target="../media/05c9d067_77eb_11ea_8111_003048fd731b_15036fb0_a598_11ee_a526_047c1617b14367.jpeg"/><Relationship Id="rId68" Type="http://schemas.openxmlformats.org/officeDocument/2006/relationships/image" Target="../media/65637d74_0b65_11ec_831e_003048fd731b_15036fcd_a598_11ee_a526_047c1617b14368.jpeg"/><Relationship Id="rId69" Type="http://schemas.openxmlformats.org/officeDocument/2006/relationships/image" Target="../media/65637d76_0b65_11ec_831e_003048fd731b_15036fc8_a598_11ee_a526_047c1617b14369.jpeg"/><Relationship Id="rId70" Type="http://schemas.openxmlformats.org/officeDocument/2006/relationships/image" Target="../media/65637d78_0b65_11ec_831e_003048fd731b_15036fce_a598_11ee_a526_047c1617b14370.jpeg"/><Relationship Id="rId71" Type="http://schemas.openxmlformats.org/officeDocument/2006/relationships/image" Target="../media/65637d7a_0b65_11ec_831e_003048fd731b_15036fc9_a598_11ee_a526_047c1617b14371.jpeg"/><Relationship Id="rId72" Type="http://schemas.openxmlformats.org/officeDocument/2006/relationships/image" Target="../media/65637d7c_0b65_11ec_831e_003048fd731b_15036fcf_a598_11ee_a526_047c1617b14372.jpeg"/><Relationship Id="rId73" Type="http://schemas.openxmlformats.org/officeDocument/2006/relationships/image" Target="../media/65637d7e_0b65_11ec_831e_003048fd731b_15036fca_a598_11ee_a526_047c1617b14373.jpeg"/><Relationship Id="rId74" Type="http://schemas.openxmlformats.org/officeDocument/2006/relationships/image" Target="../media/65637d80_0b65_11ec_831e_003048fd731b_15036fd0_a598_11ee_a526_047c1617b14374.jpeg"/><Relationship Id="rId75" Type="http://schemas.openxmlformats.org/officeDocument/2006/relationships/image" Target="../media/65637d82_0b65_11ec_831e_003048fd731b_15036fcb_a598_11ee_a526_047c1617b14375.jpeg"/><Relationship Id="rId76" Type="http://schemas.openxmlformats.org/officeDocument/2006/relationships/image" Target="../media/65637d84_0b65_11ec_831e_003048fd731b_15036fd1_a598_11ee_a526_047c1617b14376.jpeg"/><Relationship Id="rId77" Type="http://schemas.openxmlformats.org/officeDocument/2006/relationships/image" Target="../media/65637d86_0b65_11ec_831e_003048fd731b_15036fcc_a598_11ee_a526_047c1617b1437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822400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 t="s">
        <v>16</v>
      </c>
      <c r="I5" s="1">
        <v>0</v>
      </c>
      <c r="J5" s="3" t="s">
        <v>17</v>
      </c>
      <c r="K5" s="2" t="str">
        <f>J5*14.80</f>
        <v>0</v>
      </c>
      <c r="L5" s="5"/>
    </row>
    <row r="6" spans="1:12" customHeight="1" ht="105" outlineLevel="4">
      <c r="A6" s="1"/>
      <c r="B6" s="1">
        <v>822401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 t="s">
        <v>22</v>
      </c>
      <c r="I6" s="1">
        <v>0</v>
      </c>
      <c r="J6" s="3" t="s">
        <v>17</v>
      </c>
      <c r="K6" s="2" t="str">
        <f>J6*15.90</f>
        <v>0</v>
      </c>
      <c r="L6" s="5"/>
    </row>
    <row r="7" spans="1:12" customHeight="1" ht="105" outlineLevel="4">
      <c r="A7" s="1"/>
      <c r="B7" s="1">
        <v>822402</v>
      </c>
      <c r="C7" s="1" t="s">
        <v>23</v>
      </c>
      <c r="D7" s="1"/>
      <c r="E7" s="2" t="s">
        <v>24</v>
      </c>
      <c r="F7" s="2" t="s">
        <v>25</v>
      </c>
      <c r="G7" s="2" t="s">
        <v>21</v>
      </c>
      <c r="H7" s="2" t="s">
        <v>22</v>
      </c>
      <c r="I7" s="1">
        <v>0</v>
      </c>
      <c r="J7" s="3" t="s">
        <v>17</v>
      </c>
      <c r="K7" s="2" t="str">
        <f>J7*17.10</f>
        <v>0</v>
      </c>
      <c r="L7" s="5"/>
    </row>
    <row r="8" spans="1:12" customHeight="1" ht="105" outlineLevel="4">
      <c r="A8" s="1"/>
      <c r="B8" s="1">
        <v>822403</v>
      </c>
      <c r="C8" s="1" t="s">
        <v>26</v>
      </c>
      <c r="D8" s="1"/>
      <c r="E8" s="2" t="s">
        <v>27</v>
      </c>
      <c r="F8" s="2" t="s">
        <v>28</v>
      </c>
      <c r="G8" s="2" t="s">
        <v>21</v>
      </c>
      <c r="H8" s="2" t="s">
        <v>16</v>
      </c>
      <c r="I8" s="1">
        <v>0</v>
      </c>
      <c r="J8" s="3" t="s">
        <v>17</v>
      </c>
      <c r="K8" s="2" t="str">
        <f>J8*19.70</f>
        <v>0</v>
      </c>
      <c r="L8" s="5"/>
    </row>
    <row r="9" spans="1:12" customHeight="1" ht="105" outlineLevel="4">
      <c r="A9" s="1"/>
      <c r="B9" s="1">
        <v>822404</v>
      </c>
      <c r="C9" s="1" t="s">
        <v>29</v>
      </c>
      <c r="D9" s="1"/>
      <c r="E9" s="2" t="s">
        <v>30</v>
      </c>
      <c r="F9" s="2" t="s">
        <v>31</v>
      </c>
      <c r="G9" s="2">
        <v>6</v>
      </c>
      <c r="H9" s="2" t="s">
        <v>16</v>
      </c>
      <c r="I9" s="1">
        <v>0</v>
      </c>
      <c r="J9" s="3" t="s">
        <v>17</v>
      </c>
      <c r="K9" s="2" t="str">
        <f>J9*21.50</f>
        <v>0</v>
      </c>
      <c r="L9" s="5"/>
    </row>
    <row r="10" spans="1:12" customHeight="1" ht="105" outlineLevel="4">
      <c r="A10" s="1"/>
      <c r="B10" s="1">
        <v>822405</v>
      </c>
      <c r="C10" s="1" t="s">
        <v>32</v>
      </c>
      <c r="D10" s="1"/>
      <c r="E10" s="2" t="s">
        <v>33</v>
      </c>
      <c r="F10" s="2" t="s">
        <v>34</v>
      </c>
      <c r="G10" s="2" t="s">
        <v>21</v>
      </c>
      <c r="H10" s="2" t="s">
        <v>16</v>
      </c>
      <c r="I10" s="1">
        <v>0</v>
      </c>
      <c r="J10" s="3" t="s">
        <v>17</v>
      </c>
      <c r="K10" s="2" t="str">
        <f>J10*27.40</f>
        <v>0</v>
      </c>
      <c r="L10" s="5"/>
    </row>
    <row r="11" spans="1:12" outlineLevel="2">
      <c r="A11" s="8" t="s">
        <v>35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822406</v>
      </c>
      <c r="C12" s="1" t="s">
        <v>36</v>
      </c>
      <c r="D12" s="1"/>
      <c r="E12" s="2" t="s">
        <v>37</v>
      </c>
      <c r="F12" s="2" t="s">
        <v>28</v>
      </c>
      <c r="G12" s="2" t="s">
        <v>16</v>
      </c>
      <c r="H12" s="2" t="s">
        <v>22</v>
      </c>
      <c r="I12" s="1">
        <v>0</v>
      </c>
      <c r="J12" s="3" t="s">
        <v>17</v>
      </c>
      <c r="K12" s="2" t="str">
        <f>J12*19.70</f>
        <v>0</v>
      </c>
      <c r="L12" s="5"/>
    </row>
    <row r="13" spans="1:12" customHeight="1" ht="105" outlineLevel="4">
      <c r="A13" s="1"/>
      <c r="B13" s="1">
        <v>822407</v>
      </c>
      <c r="C13" s="1" t="s">
        <v>38</v>
      </c>
      <c r="D13" s="1"/>
      <c r="E13" s="2" t="s">
        <v>39</v>
      </c>
      <c r="F13" s="2" t="s">
        <v>40</v>
      </c>
      <c r="G13" s="2" t="s">
        <v>16</v>
      </c>
      <c r="H13" s="2" t="s">
        <v>22</v>
      </c>
      <c r="I13" s="1">
        <v>0</v>
      </c>
      <c r="J13" s="3" t="s">
        <v>17</v>
      </c>
      <c r="K13" s="2" t="str">
        <f>J13*21.00</f>
        <v>0</v>
      </c>
      <c r="L13" s="5"/>
    </row>
    <row r="14" spans="1:12" customHeight="1" ht="105" outlineLevel="4">
      <c r="A14" s="1"/>
      <c r="B14" s="1">
        <v>822408</v>
      </c>
      <c r="C14" s="1" t="s">
        <v>41</v>
      </c>
      <c r="D14" s="1"/>
      <c r="E14" s="2" t="s">
        <v>42</v>
      </c>
      <c r="F14" s="2" t="s">
        <v>43</v>
      </c>
      <c r="G14" s="2" t="s">
        <v>16</v>
      </c>
      <c r="H14" s="2" t="s">
        <v>16</v>
      </c>
      <c r="I14" s="1">
        <v>0</v>
      </c>
      <c r="J14" s="3" t="s">
        <v>17</v>
      </c>
      <c r="K14" s="2" t="str">
        <f>J14*22.50</f>
        <v>0</v>
      </c>
      <c r="L14" s="5"/>
    </row>
    <row r="15" spans="1:12" customHeight="1" ht="105" outlineLevel="4">
      <c r="A15" s="1"/>
      <c r="B15" s="1">
        <v>822409</v>
      </c>
      <c r="C15" s="1" t="s">
        <v>44</v>
      </c>
      <c r="D15" s="1"/>
      <c r="E15" s="2" t="s">
        <v>45</v>
      </c>
      <c r="F15" s="2" t="s">
        <v>46</v>
      </c>
      <c r="G15" s="2" t="s">
        <v>21</v>
      </c>
      <c r="H15" s="2" t="s">
        <v>21</v>
      </c>
      <c r="I15" s="1">
        <v>0</v>
      </c>
      <c r="J15" s="3" t="s">
        <v>17</v>
      </c>
      <c r="K15" s="2" t="str">
        <f>J15*25.50</f>
        <v>0</v>
      </c>
      <c r="L15" s="5"/>
    </row>
    <row r="16" spans="1:12" customHeight="1" ht="105" outlineLevel="4">
      <c r="A16" s="1"/>
      <c r="B16" s="1">
        <v>822410</v>
      </c>
      <c r="C16" s="1" t="s">
        <v>47</v>
      </c>
      <c r="D16" s="1"/>
      <c r="E16" s="2" t="s">
        <v>48</v>
      </c>
      <c r="F16" s="2" t="s">
        <v>49</v>
      </c>
      <c r="G16" s="2" t="s">
        <v>16</v>
      </c>
      <c r="H16" s="2" t="s">
        <v>22</v>
      </c>
      <c r="I16" s="1">
        <v>0</v>
      </c>
      <c r="J16" s="3" t="s">
        <v>17</v>
      </c>
      <c r="K16" s="2" t="str">
        <f>J16*26.60</f>
        <v>0</v>
      </c>
      <c r="L16" s="5"/>
    </row>
    <row r="17" spans="1:12" customHeight="1" ht="105" outlineLevel="4">
      <c r="A17" s="1"/>
      <c r="B17" s="1">
        <v>822411</v>
      </c>
      <c r="C17" s="1" t="s">
        <v>50</v>
      </c>
      <c r="D17" s="1"/>
      <c r="E17" s="2" t="s">
        <v>51</v>
      </c>
      <c r="F17" s="2" t="s">
        <v>52</v>
      </c>
      <c r="G17" s="2" t="s">
        <v>16</v>
      </c>
      <c r="H17" s="2" t="s">
        <v>22</v>
      </c>
      <c r="I17" s="1">
        <v>0</v>
      </c>
      <c r="J17" s="3" t="s">
        <v>17</v>
      </c>
      <c r="K17" s="2" t="str">
        <f>J17*34.20</f>
        <v>0</v>
      </c>
      <c r="L17" s="5"/>
    </row>
    <row r="18" spans="1:12" customHeight="1" ht="105" outlineLevel="4">
      <c r="A18" s="1"/>
      <c r="B18" s="1">
        <v>822412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 t="s">
        <v>16</v>
      </c>
      <c r="I18" s="1">
        <v>0</v>
      </c>
      <c r="J18" s="3" t="s">
        <v>17</v>
      </c>
      <c r="K18" s="2" t="str">
        <f>J18*42.80</f>
        <v>0</v>
      </c>
      <c r="L18" s="5"/>
    </row>
    <row r="19" spans="1:12" customHeight="1" ht="105" outlineLevel="4">
      <c r="A19" s="1"/>
      <c r="B19" s="1">
        <v>822413</v>
      </c>
      <c r="C19" s="1" t="s">
        <v>56</v>
      </c>
      <c r="D19" s="1"/>
      <c r="E19" s="2" t="s">
        <v>57</v>
      </c>
      <c r="F19" s="2" t="s">
        <v>58</v>
      </c>
      <c r="G19" s="2">
        <v>-19</v>
      </c>
      <c r="H19" s="2" t="s">
        <v>21</v>
      </c>
      <c r="I19" s="1">
        <v>0</v>
      </c>
      <c r="J19" s="3" t="s">
        <v>17</v>
      </c>
      <c r="K19" s="2" t="str">
        <f>J19*52.90</f>
        <v>0</v>
      </c>
      <c r="L19" s="5"/>
    </row>
    <row r="20" spans="1:12" customHeight="1" ht="105" outlineLevel="4">
      <c r="A20" s="1"/>
      <c r="B20" s="1">
        <v>822414</v>
      </c>
      <c r="C20" s="1" t="s">
        <v>59</v>
      </c>
      <c r="D20" s="1"/>
      <c r="E20" s="2" t="s">
        <v>60</v>
      </c>
      <c r="F20" s="2" t="s">
        <v>61</v>
      </c>
      <c r="G20" s="2" t="s">
        <v>21</v>
      </c>
      <c r="H20" s="2" t="s">
        <v>16</v>
      </c>
      <c r="I20" s="1">
        <v>0</v>
      </c>
      <c r="J20" s="3" t="s">
        <v>17</v>
      </c>
      <c r="K20" s="2" t="str">
        <f>J20*56.60</f>
        <v>0</v>
      </c>
      <c r="L20" s="5"/>
    </row>
    <row r="21" spans="1:12" customHeight="1" ht="105" outlineLevel="4">
      <c r="A21" s="1"/>
      <c r="B21" s="1">
        <v>822415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 t="s">
        <v>21</v>
      </c>
      <c r="I21" s="1">
        <v>0</v>
      </c>
      <c r="J21" s="3" t="s">
        <v>17</v>
      </c>
      <c r="K21" s="2" t="str">
        <f>J21*67.10</f>
        <v>0</v>
      </c>
      <c r="L21" s="5"/>
    </row>
    <row r="22" spans="1:12" customHeight="1" ht="105" outlineLevel="4">
      <c r="A22" s="1"/>
      <c r="B22" s="1">
        <v>822416</v>
      </c>
      <c r="C22" s="1" t="s">
        <v>65</v>
      </c>
      <c r="D22" s="1"/>
      <c r="E22" s="2" t="s">
        <v>66</v>
      </c>
      <c r="F22" s="2" t="s">
        <v>67</v>
      </c>
      <c r="G22" s="2">
        <v>10</v>
      </c>
      <c r="H22" s="2" t="s">
        <v>16</v>
      </c>
      <c r="I22" s="1">
        <v>0</v>
      </c>
      <c r="J22" s="3" t="s">
        <v>17</v>
      </c>
      <c r="K22" s="2" t="str">
        <f>J22*73.40</f>
        <v>0</v>
      </c>
      <c r="L22" s="5"/>
    </row>
    <row r="23" spans="1:12" customHeight="1" ht="105" outlineLevel="4">
      <c r="A23" s="1"/>
      <c r="B23" s="1">
        <v>822417</v>
      </c>
      <c r="C23" s="1" t="s">
        <v>68</v>
      </c>
      <c r="D23" s="1"/>
      <c r="E23" s="2" t="s">
        <v>69</v>
      </c>
      <c r="F23" s="2" t="s">
        <v>70</v>
      </c>
      <c r="G23" s="2">
        <v>2</v>
      </c>
      <c r="H23" s="2" t="s">
        <v>16</v>
      </c>
      <c r="I23" s="1">
        <v>0</v>
      </c>
      <c r="J23" s="3" t="s">
        <v>17</v>
      </c>
      <c r="K23" s="2" t="str">
        <f>J23*90.70</f>
        <v>0</v>
      </c>
      <c r="L23" s="5"/>
    </row>
    <row r="24" spans="1:12" customHeight="1" ht="105" outlineLevel="4">
      <c r="A24" s="1"/>
      <c r="B24" s="1">
        <v>822418</v>
      </c>
      <c r="C24" s="1" t="s">
        <v>71</v>
      </c>
      <c r="D24" s="1"/>
      <c r="E24" s="2" t="s">
        <v>72</v>
      </c>
      <c r="F24" s="2" t="s">
        <v>73</v>
      </c>
      <c r="G24" s="2">
        <v>6</v>
      </c>
      <c r="H24" s="2" t="s">
        <v>16</v>
      </c>
      <c r="I24" s="1">
        <v>0</v>
      </c>
      <c r="J24" s="3" t="s">
        <v>17</v>
      </c>
      <c r="K24" s="2" t="str">
        <f>J24*140.40</f>
        <v>0</v>
      </c>
      <c r="L24" s="5"/>
    </row>
    <row r="25" spans="1:12" customHeight="1" ht="105" outlineLevel="4">
      <c r="A25" s="1"/>
      <c r="B25" s="1">
        <v>822419</v>
      </c>
      <c r="C25" s="1" t="s">
        <v>74</v>
      </c>
      <c r="D25" s="1"/>
      <c r="E25" s="2" t="s">
        <v>75</v>
      </c>
      <c r="F25" s="2" t="s">
        <v>76</v>
      </c>
      <c r="G25" s="2" t="s">
        <v>21</v>
      </c>
      <c r="H25" s="2" t="s">
        <v>16</v>
      </c>
      <c r="I25" s="1">
        <v>0</v>
      </c>
      <c r="J25" s="3" t="s">
        <v>17</v>
      </c>
      <c r="K25" s="2" t="str">
        <f>J25*167.20</f>
        <v>0</v>
      </c>
      <c r="L25" s="5"/>
    </row>
    <row r="26" spans="1:12" customHeight="1" ht="105" outlineLevel="4">
      <c r="A26" s="1"/>
      <c r="B26" s="1">
        <v>822420</v>
      </c>
      <c r="C26" s="1" t="s">
        <v>77</v>
      </c>
      <c r="D26" s="1"/>
      <c r="E26" s="2" t="s">
        <v>78</v>
      </c>
      <c r="F26" s="2" t="s">
        <v>79</v>
      </c>
      <c r="G26" s="2" t="s">
        <v>80</v>
      </c>
      <c r="H26" s="2" t="s">
        <v>21</v>
      </c>
      <c r="I26" s="1">
        <v>0</v>
      </c>
      <c r="J26" s="3" t="s">
        <v>17</v>
      </c>
      <c r="K26" s="2" t="str">
        <f>J26*171.50</f>
        <v>0</v>
      </c>
      <c r="L26" s="5"/>
    </row>
    <row r="27" spans="1:12" customHeight="1" ht="105" outlineLevel="4">
      <c r="A27" s="1"/>
      <c r="B27" s="1">
        <v>822421</v>
      </c>
      <c r="C27" s="1" t="s">
        <v>81</v>
      </c>
      <c r="D27" s="1"/>
      <c r="E27" s="2" t="s">
        <v>82</v>
      </c>
      <c r="F27" s="2" t="s">
        <v>83</v>
      </c>
      <c r="G27" s="2">
        <v>0</v>
      </c>
      <c r="H27" s="2">
        <v>0</v>
      </c>
      <c r="I27" s="1">
        <v>0</v>
      </c>
      <c r="J27" s="3" t="s">
        <v>17</v>
      </c>
      <c r="K27" s="2" t="str">
        <f>J27*196.00</f>
        <v>0</v>
      </c>
      <c r="L27" s="5"/>
    </row>
    <row r="28" spans="1:12" customHeight="1" ht="105" outlineLevel="4">
      <c r="A28" s="1"/>
      <c r="B28" s="1">
        <v>822422</v>
      </c>
      <c r="C28" s="1" t="s">
        <v>84</v>
      </c>
      <c r="D28" s="1"/>
      <c r="E28" s="2" t="s">
        <v>85</v>
      </c>
      <c r="F28" s="2" t="s">
        <v>86</v>
      </c>
      <c r="G28" s="2">
        <v>0</v>
      </c>
      <c r="H28" s="2">
        <v>0</v>
      </c>
      <c r="I28" s="1">
        <v>0</v>
      </c>
      <c r="J28" s="3" t="s">
        <v>17</v>
      </c>
      <c r="K28" s="2" t="str">
        <f>J28*0.00</f>
        <v>0</v>
      </c>
      <c r="L28" s="5"/>
    </row>
    <row r="29" spans="1:12" customHeight="1" ht="105" outlineLevel="4">
      <c r="A29" s="1"/>
      <c r="B29" s="1">
        <v>822423</v>
      </c>
      <c r="C29" s="1" t="s">
        <v>87</v>
      </c>
      <c r="D29" s="1"/>
      <c r="E29" s="2" t="s">
        <v>88</v>
      </c>
      <c r="F29" s="2" t="s">
        <v>86</v>
      </c>
      <c r="G29" s="2">
        <v>0</v>
      </c>
      <c r="H29" s="2">
        <v>0</v>
      </c>
      <c r="I29" s="1">
        <v>0</v>
      </c>
      <c r="J29" s="3" t="s">
        <v>17</v>
      </c>
      <c r="K29" s="2" t="str">
        <f>J29*0.00</f>
        <v>0</v>
      </c>
      <c r="L29" s="5"/>
    </row>
    <row r="30" spans="1:12" outlineLevel="2">
      <c r="A30" s="8" t="s">
        <v>89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822424</v>
      </c>
      <c r="C31" s="1" t="s">
        <v>90</v>
      </c>
      <c r="D31" s="1"/>
      <c r="E31" s="2" t="s">
        <v>91</v>
      </c>
      <c r="F31" s="2" t="s">
        <v>92</v>
      </c>
      <c r="G31" s="2">
        <v>0</v>
      </c>
      <c r="H31" s="2">
        <v>0</v>
      </c>
      <c r="I31" s="1">
        <v>0</v>
      </c>
      <c r="J31" s="3" t="s">
        <v>17</v>
      </c>
      <c r="K31" s="2" t="str">
        <f>J31*30.70</f>
        <v>0</v>
      </c>
      <c r="L31" s="5"/>
    </row>
    <row r="32" spans="1:12" customHeight="1" ht="105" outlineLevel="4">
      <c r="A32" s="1"/>
      <c r="B32" s="1">
        <v>822425</v>
      </c>
      <c r="C32" s="1" t="s">
        <v>93</v>
      </c>
      <c r="D32" s="1"/>
      <c r="E32" s="2" t="s">
        <v>94</v>
      </c>
      <c r="F32" s="2" t="s">
        <v>95</v>
      </c>
      <c r="G32" s="2">
        <v>0</v>
      </c>
      <c r="H32" s="2">
        <v>0</v>
      </c>
      <c r="I32" s="1">
        <v>0</v>
      </c>
      <c r="J32" s="3" t="s">
        <v>17</v>
      </c>
      <c r="K32" s="2" t="str">
        <f>J32*34.10</f>
        <v>0</v>
      </c>
      <c r="L32" s="5"/>
    </row>
    <row r="33" spans="1:12" customHeight="1" ht="105" outlineLevel="4">
      <c r="A33" s="1"/>
      <c r="B33" s="1">
        <v>822426</v>
      </c>
      <c r="C33" s="1" t="s">
        <v>96</v>
      </c>
      <c r="D33" s="1"/>
      <c r="E33" s="2" t="s">
        <v>97</v>
      </c>
      <c r="F33" s="2" t="s">
        <v>98</v>
      </c>
      <c r="G33" s="2" t="s">
        <v>80</v>
      </c>
      <c r="H33" s="2" t="s">
        <v>21</v>
      </c>
      <c r="I33" s="1">
        <v>0</v>
      </c>
      <c r="J33" s="3" t="s">
        <v>17</v>
      </c>
      <c r="K33" s="2" t="str">
        <f>J33*35.10</f>
        <v>0</v>
      </c>
      <c r="L33" s="5"/>
    </row>
    <row r="34" spans="1:12" customHeight="1" ht="105" outlineLevel="4">
      <c r="A34" s="1"/>
      <c r="B34" s="1">
        <v>822427</v>
      </c>
      <c r="C34" s="1" t="s">
        <v>99</v>
      </c>
      <c r="D34" s="1"/>
      <c r="E34" s="2" t="s">
        <v>100</v>
      </c>
      <c r="F34" s="2" t="s">
        <v>101</v>
      </c>
      <c r="G34" s="2" t="s">
        <v>102</v>
      </c>
      <c r="H34" s="2" t="s">
        <v>16</v>
      </c>
      <c r="I34" s="1">
        <v>0</v>
      </c>
      <c r="J34" s="3" t="s">
        <v>17</v>
      </c>
      <c r="K34" s="2" t="str">
        <f>J34*39.10</f>
        <v>0</v>
      </c>
      <c r="L34" s="5"/>
    </row>
    <row r="35" spans="1:12" customHeight="1" ht="105" outlineLevel="4">
      <c r="A35" s="1"/>
      <c r="B35" s="1">
        <v>822428</v>
      </c>
      <c r="C35" s="1" t="s">
        <v>103</v>
      </c>
      <c r="D35" s="1"/>
      <c r="E35" s="2" t="s">
        <v>104</v>
      </c>
      <c r="F35" s="2" t="s">
        <v>105</v>
      </c>
      <c r="G35" s="2">
        <v>0</v>
      </c>
      <c r="H35" s="2">
        <v>0</v>
      </c>
      <c r="I35" s="1">
        <v>0</v>
      </c>
      <c r="J35" s="3" t="s">
        <v>17</v>
      </c>
      <c r="K35" s="2" t="str">
        <f>J35*39.70</f>
        <v>0</v>
      </c>
      <c r="L35" s="5"/>
    </row>
    <row r="36" spans="1:12" customHeight="1" ht="105" outlineLevel="4">
      <c r="A36" s="1"/>
      <c r="B36" s="1">
        <v>822429</v>
      </c>
      <c r="C36" s="1" t="s">
        <v>106</v>
      </c>
      <c r="D36" s="1"/>
      <c r="E36" s="2" t="s">
        <v>107</v>
      </c>
      <c r="F36" s="2" t="s">
        <v>108</v>
      </c>
      <c r="G36" s="2">
        <v>0</v>
      </c>
      <c r="H36" s="2" t="s">
        <v>102</v>
      </c>
      <c r="I36" s="1">
        <v>0</v>
      </c>
      <c r="J36" s="3" t="s">
        <v>17</v>
      </c>
      <c r="K36" s="2" t="str">
        <f>J36*47.90</f>
        <v>0</v>
      </c>
      <c r="L36" s="5"/>
    </row>
    <row r="37" spans="1:12" customHeight="1" ht="105" outlineLevel="4">
      <c r="A37" s="1"/>
      <c r="B37" s="1">
        <v>822430</v>
      </c>
      <c r="C37" s="1" t="s">
        <v>109</v>
      </c>
      <c r="D37" s="1"/>
      <c r="E37" s="2" t="s">
        <v>110</v>
      </c>
      <c r="F37" s="2" t="s">
        <v>111</v>
      </c>
      <c r="G37" s="2" t="s">
        <v>102</v>
      </c>
      <c r="H37" s="2">
        <v>0</v>
      </c>
      <c r="I37" s="1">
        <v>0</v>
      </c>
      <c r="J37" s="3" t="s">
        <v>17</v>
      </c>
      <c r="K37" s="2" t="str">
        <f>J37*62.40</f>
        <v>0</v>
      </c>
      <c r="L37" s="5"/>
    </row>
    <row r="38" spans="1:12" customHeight="1" ht="105" outlineLevel="4">
      <c r="A38" s="1"/>
      <c r="B38" s="1">
        <v>822431</v>
      </c>
      <c r="C38" s="1" t="s">
        <v>112</v>
      </c>
      <c r="D38" s="1"/>
      <c r="E38" s="2" t="s">
        <v>113</v>
      </c>
      <c r="F38" s="2" t="s">
        <v>114</v>
      </c>
      <c r="G38" s="2">
        <v>0</v>
      </c>
      <c r="H38" s="2" t="s">
        <v>21</v>
      </c>
      <c r="I38" s="1">
        <v>0</v>
      </c>
      <c r="J38" s="3" t="s">
        <v>17</v>
      </c>
      <c r="K38" s="2" t="str">
        <f>J38*70.70</f>
        <v>0</v>
      </c>
      <c r="L38" s="5"/>
    </row>
    <row r="39" spans="1:12" customHeight="1" ht="105" outlineLevel="4">
      <c r="A39" s="1"/>
      <c r="B39" s="1">
        <v>822432</v>
      </c>
      <c r="C39" s="1" t="s">
        <v>115</v>
      </c>
      <c r="D39" s="1"/>
      <c r="E39" s="2" t="s">
        <v>116</v>
      </c>
      <c r="F39" s="2" t="s">
        <v>117</v>
      </c>
      <c r="G39" s="2">
        <v>0</v>
      </c>
      <c r="H39" s="2" t="s">
        <v>102</v>
      </c>
      <c r="I39" s="1">
        <v>0</v>
      </c>
      <c r="J39" s="3" t="s">
        <v>17</v>
      </c>
      <c r="K39" s="2" t="str">
        <f>J39*74.60</f>
        <v>0</v>
      </c>
      <c r="L39" s="5"/>
    </row>
    <row r="40" spans="1:12" customHeight="1" ht="105" outlineLevel="4">
      <c r="A40" s="1"/>
      <c r="B40" s="1">
        <v>822433</v>
      </c>
      <c r="C40" s="1" t="s">
        <v>118</v>
      </c>
      <c r="D40" s="1"/>
      <c r="E40" s="2" t="s">
        <v>119</v>
      </c>
      <c r="F40" s="2" t="s">
        <v>120</v>
      </c>
      <c r="G40" s="2">
        <v>0</v>
      </c>
      <c r="H40" s="2" t="s">
        <v>102</v>
      </c>
      <c r="I40" s="1">
        <v>0</v>
      </c>
      <c r="J40" s="3" t="s">
        <v>17</v>
      </c>
      <c r="K40" s="2" t="str">
        <f>J40*79.70</f>
        <v>0</v>
      </c>
      <c r="L40" s="5"/>
    </row>
    <row r="41" spans="1:12" customHeight="1" ht="105" outlineLevel="4">
      <c r="A41" s="1"/>
      <c r="B41" s="1">
        <v>822434</v>
      </c>
      <c r="C41" s="1" t="s">
        <v>121</v>
      </c>
      <c r="D41" s="1"/>
      <c r="E41" s="2" t="s">
        <v>122</v>
      </c>
      <c r="F41" s="2" t="s">
        <v>123</v>
      </c>
      <c r="G41" s="2">
        <v>0</v>
      </c>
      <c r="H41" s="2">
        <v>0</v>
      </c>
      <c r="I41" s="1">
        <v>0</v>
      </c>
      <c r="J41" s="3" t="s">
        <v>17</v>
      </c>
      <c r="K41" s="2" t="str">
        <f>J41*85.10</f>
        <v>0</v>
      </c>
      <c r="L41" s="5"/>
    </row>
    <row r="42" spans="1:12" customHeight="1" ht="105" outlineLevel="4">
      <c r="A42" s="1"/>
      <c r="B42" s="1">
        <v>822435</v>
      </c>
      <c r="C42" s="1" t="s">
        <v>124</v>
      </c>
      <c r="D42" s="1"/>
      <c r="E42" s="2" t="s">
        <v>125</v>
      </c>
      <c r="F42" s="2" t="s">
        <v>126</v>
      </c>
      <c r="G42" s="2">
        <v>0</v>
      </c>
      <c r="H42" s="2" t="s">
        <v>21</v>
      </c>
      <c r="I42" s="1">
        <v>0</v>
      </c>
      <c r="J42" s="3" t="s">
        <v>17</v>
      </c>
      <c r="K42" s="2" t="str">
        <f>J42*102.20</f>
        <v>0</v>
      </c>
      <c r="L42" s="5"/>
    </row>
    <row r="43" spans="1:12" customHeight="1" ht="105" outlineLevel="4">
      <c r="A43" s="1"/>
      <c r="B43" s="1">
        <v>822436</v>
      </c>
      <c r="C43" s="1" t="s">
        <v>127</v>
      </c>
      <c r="D43" s="1"/>
      <c r="E43" s="2" t="s">
        <v>128</v>
      </c>
      <c r="F43" s="2" t="s">
        <v>129</v>
      </c>
      <c r="G43" s="2">
        <v>0</v>
      </c>
      <c r="H43" s="2">
        <v>0</v>
      </c>
      <c r="I43" s="1">
        <v>0</v>
      </c>
      <c r="J43" s="3" t="s">
        <v>17</v>
      </c>
      <c r="K43" s="2" t="str">
        <f>J43*156.00</f>
        <v>0</v>
      </c>
      <c r="L43" s="5"/>
    </row>
    <row r="44" spans="1:12" customHeight="1" ht="105" outlineLevel="4">
      <c r="A44" s="1"/>
      <c r="B44" s="1">
        <v>822437</v>
      </c>
      <c r="C44" s="1" t="s">
        <v>130</v>
      </c>
      <c r="D44" s="1"/>
      <c r="E44" s="2" t="s">
        <v>131</v>
      </c>
      <c r="F44" s="2" t="s">
        <v>132</v>
      </c>
      <c r="G44" s="2">
        <v>0</v>
      </c>
      <c r="H44" s="2">
        <v>0</v>
      </c>
      <c r="I44" s="1">
        <v>0</v>
      </c>
      <c r="J44" s="3" t="s">
        <v>17</v>
      </c>
      <c r="K44" s="2" t="str">
        <f>J44*181.70</f>
        <v>0</v>
      </c>
      <c r="L44" s="5"/>
    </row>
    <row r="45" spans="1:12" customHeight="1" ht="105" outlineLevel="4">
      <c r="A45" s="1"/>
      <c r="B45" s="1">
        <v>822438</v>
      </c>
      <c r="C45" s="1" t="s">
        <v>133</v>
      </c>
      <c r="D45" s="1"/>
      <c r="E45" s="2" t="s">
        <v>134</v>
      </c>
      <c r="F45" s="2" t="s">
        <v>135</v>
      </c>
      <c r="G45" s="2">
        <v>0</v>
      </c>
      <c r="H45" s="2">
        <v>0</v>
      </c>
      <c r="I45" s="1">
        <v>0</v>
      </c>
      <c r="J45" s="3" t="s">
        <v>17</v>
      </c>
      <c r="K45" s="2" t="str">
        <f>J45*184.50</f>
        <v>0</v>
      </c>
      <c r="L45" s="5"/>
    </row>
    <row r="46" spans="1:12" customHeight="1" ht="105" outlineLevel="4">
      <c r="A46" s="1"/>
      <c r="B46" s="1">
        <v>822439</v>
      </c>
      <c r="C46" s="1" t="s">
        <v>136</v>
      </c>
      <c r="D46" s="1"/>
      <c r="E46" s="2" t="s">
        <v>137</v>
      </c>
      <c r="F46" s="2" t="s">
        <v>138</v>
      </c>
      <c r="G46" s="2">
        <v>0</v>
      </c>
      <c r="H46" s="2">
        <v>0</v>
      </c>
      <c r="I46" s="1">
        <v>0</v>
      </c>
      <c r="J46" s="3" t="s">
        <v>17</v>
      </c>
      <c r="K46" s="2" t="str">
        <f>J46*211.50</f>
        <v>0</v>
      </c>
      <c r="L46" s="5"/>
    </row>
    <row r="47" spans="1:12" customHeight="1" ht="105" outlineLevel="4">
      <c r="A47" s="1"/>
      <c r="B47" s="1">
        <v>822440</v>
      </c>
      <c r="C47" s="1" t="s">
        <v>139</v>
      </c>
      <c r="D47" s="1"/>
      <c r="E47" s="2" t="s">
        <v>140</v>
      </c>
      <c r="F47" s="2" t="s">
        <v>141</v>
      </c>
      <c r="G47" s="2">
        <v>0</v>
      </c>
      <c r="H47" s="2">
        <v>0</v>
      </c>
      <c r="I47" s="1">
        <v>0</v>
      </c>
      <c r="J47" s="3" t="s">
        <v>17</v>
      </c>
      <c r="K47" s="2" t="str">
        <f>J47*221.00</f>
        <v>0</v>
      </c>
      <c r="L47" s="5"/>
    </row>
    <row r="48" spans="1:12" customHeight="1" ht="105" outlineLevel="4">
      <c r="A48" s="1"/>
      <c r="B48" s="1">
        <v>822441</v>
      </c>
      <c r="C48" s="1" t="s">
        <v>142</v>
      </c>
      <c r="D48" s="1"/>
      <c r="E48" s="2" t="s">
        <v>143</v>
      </c>
      <c r="F48" s="2" t="s">
        <v>144</v>
      </c>
      <c r="G48" s="2">
        <v>0</v>
      </c>
      <c r="H48" s="2">
        <v>0</v>
      </c>
      <c r="I48" s="1">
        <v>0</v>
      </c>
      <c r="J48" s="3" t="s">
        <v>17</v>
      </c>
      <c r="K48" s="2" t="str">
        <f>J48*250.50</f>
        <v>0</v>
      </c>
      <c r="L48" s="5"/>
    </row>
    <row r="49" spans="1:12" outlineLevel="2">
      <c r="A49" s="8" t="s">
        <v>145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822442</v>
      </c>
      <c r="C50" s="1" t="s">
        <v>146</v>
      </c>
      <c r="D50" s="1"/>
      <c r="E50" s="2" t="s">
        <v>147</v>
      </c>
      <c r="F50" s="2" t="s">
        <v>148</v>
      </c>
      <c r="G50" s="2">
        <v>0</v>
      </c>
      <c r="H50" s="2">
        <v>0</v>
      </c>
      <c r="I50" s="1">
        <v>0</v>
      </c>
      <c r="J50" s="3" t="s">
        <v>17</v>
      </c>
      <c r="K50" s="2" t="str">
        <f>J50*80.92</f>
        <v>0</v>
      </c>
      <c r="L50" s="5"/>
    </row>
    <row r="51" spans="1:12" customHeight="1" ht="105" outlineLevel="4">
      <c r="A51" s="1"/>
      <c r="B51" s="1">
        <v>822443</v>
      </c>
      <c r="C51" s="1" t="s">
        <v>149</v>
      </c>
      <c r="D51" s="1"/>
      <c r="E51" s="2" t="s">
        <v>150</v>
      </c>
      <c r="F51" s="2" t="s">
        <v>151</v>
      </c>
      <c r="G51" s="2">
        <v>0</v>
      </c>
      <c r="H51" s="2">
        <v>0</v>
      </c>
      <c r="I51" s="1">
        <v>0</v>
      </c>
      <c r="J51" s="3" t="s">
        <v>17</v>
      </c>
      <c r="K51" s="2" t="str">
        <f>J51*82.40</f>
        <v>0</v>
      </c>
      <c r="L51" s="5"/>
    </row>
    <row r="52" spans="1:12" customHeight="1" ht="105" outlineLevel="4">
      <c r="A52" s="1"/>
      <c r="B52" s="1">
        <v>822444</v>
      </c>
      <c r="C52" s="1" t="s">
        <v>152</v>
      </c>
      <c r="D52" s="1"/>
      <c r="E52" s="2" t="s">
        <v>153</v>
      </c>
      <c r="F52" s="2" t="s">
        <v>154</v>
      </c>
      <c r="G52" s="2">
        <v>0</v>
      </c>
      <c r="H52" s="2">
        <v>0</v>
      </c>
      <c r="I52" s="1">
        <v>0</v>
      </c>
      <c r="J52" s="3" t="s">
        <v>17</v>
      </c>
      <c r="K52" s="2" t="str">
        <f>J52*88.20</f>
        <v>0</v>
      </c>
      <c r="L52" s="5"/>
    </row>
    <row r="53" spans="1:12" customHeight="1" ht="105" outlineLevel="4">
      <c r="A53" s="1"/>
      <c r="B53" s="1">
        <v>822445</v>
      </c>
      <c r="C53" s="1" t="s">
        <v>155</v>
      </c>
      <c r="D53" s="1"/>
      <c r="E53" s="2" t="s">
        <v>156</v>
      </c>
      <c r="F53" s="2" t="s">
        <v>157</v>
      </c>
      <c r="G53" s="2">
        <v>0</v>
      </c>
      <c r="H53" s="2">
        <v>0</v>
      </c>
      <c r="I53" s="1">
        <v>0</v>
      </c>
      <c r="J53" s="3" t="s">
        <v>17</v>
      </c>
      <c r="K53" s="2" t="str">
        <f>J53*92.90</f>
        <v>0</v>
      </c>
      <c r="L53" s="5"/>
    </row>
    <row r="54" spans="1:12" customHeight="1" ht="105" outlineLevel="4">
      <c r="A54" s="1"/>
      <c r="B54" s="1">
        <v>822446</v>
      </c>
      <c r="C54" s="1" t="s">
        <v>158</v>
      </c>
      <c r="D54" s="1"/>
      <c r="E54" s="2" t="s">
        <v>159</v>
      </c>
      <c r="F54" s="2" t="s">
        <v>160</v>
      </c>
      <c r="G54" s="2">
        <v>0</v>
      </c>
      <c r="H54" s="2">
        <v>0</v>
      </c>
      <c r="I54" s="1">
        <v>0</v>
      </c>
      <c r="J54" s="3" t="s">
        <v>17</v>
      </c>
      <c r="K54" s="2" t="str">
        <f>J54*101.80</f>
        <v>0</v>
      </c>
      <c r="L54" s="5"/>
    </row>
    <row r="55" spans="1:12" customHeight="1" ht="105" outlineLevel="4">
      <c r="A55" s="1"/>
      <c r="B55" s="1">
        <v>822447</v>
      </c>
      <c r="C55" s="1" t="s">
        <v>161</v>
      </c>
      <c r="D55" s="1"/>
      <c r="E55" s="2" t="s">
        <v>162</v>
      </c>
      <c r="F55" s="2" t="s">
        <v>163</v>
      </c>
      <c r="G55" s="2">
        <v>0</v>
      </c>
      <c r="H55" s="2">
        <v>0</v>
      </c>
      <c r="I55" s="1">
        <v>0</v>
      </c>
      <c r="J55" s="3" t="s">
        <v>17</v>
      </c>
      <c r="K55" s="2" t="str">
        <f>J55*107.20</f>
        <v>0</v>
      </c>
      <c r="L55" s="5"/>
    </row>
    <row r="56" spans="1:12" customHeight="1" ht="105" outlineLevel="4">
      <c r="A56" s="1"/>
      <c r="B56" s="1">
        <v>822448</v>
      </c>
      <c r="C56" s="1" t="s">
        <v>164</v>
      </c>
      <c r="D56" s="1"/>
      <c r="E56" s="2" t="s">
        <v>165</v>
      </c>
      <c r="F56" s="2" t="s">
        <v>166</v>
      </c>
      <c r="G56" s="2">
        <v>0</v>
      </c>
      <c r="H56" s="2">
        <v>0</v>
      </c>
      <c r="I56" s="1">
        <v>0</v>
      </c>
      <c r="J56" s="3" t="s">
        <v>17</v>
      </c>
      <c r="K56" s="2" t="str">
        <f>J56*119.30</f>
        <v>0</v>
      </c>
      <c r="L56" s="5"/>
    </row>
    <row r="57" spans="1:12" customHeight="1" ht="105" outlineLevel="4">
      <c r="A57" s="1"/>
      <c r="B57" s="1">
        <v>822449</v>
      </c>
      <c r="C57" s="1" t="s">
        <v>167</v>
      </c>
      <c r="D57" s="1"/>
      <c r="E57" s="2" t="s">
        <v>168</v>
      </c>
      <c r="F57" s="2" t="s">
        <v>169</v>
      </c>
      <c r="G57" s="2">
        <v>0</v>
      </c>
      <c r="H57" s="2">
        <v>0</v>
      </c>
      <c r="I57" s="1">
        <v>0</v>
      </c>
      <c r="J57" s="3" t="s">
        <v>17</v>
      </c>
      <c r="K57" s="2" t="str">
        <f>J57*119.10</f>
        <v>0</v>
      </c>
      <c r="L57" s="5"/>
    </row>
    <row r="58" spans="1:12" customHeight="1" ht="105" outlineLevel="4">
      <c r="A58" s="1"/>
      <c r="B58" s="1">
        <v>822450</v>
      </c>
      <c r="C58" s="1" t="s">
        <v>170</v>
      </c>
      <c r="D58" s="1"/>
      <c r="E58" s="2" t="s">
        <v>171</v>
      </c>
      <c r="F58" s="2" t="s">
        <v>172</v>
      </c>
      <c r="G58" s="2">
        <v>0</v>
      </c>
      <c r="H58" s="2">
        <v>0</v>
      </c>
      <c r="I58" s="1">
        <v>0</v>
      </c>
      <c r="J58" s="3" t="s">
        <v>17</v>
      </c>
      <c r="K58" s="2" t="str">
        <f>J58*126.30</f>
        <v>0</v>
      </c>
      <c r="L58" s="5"/>
    </row>
    <row r="59" spans="1:12" customHeight="1" ht="105" outlineLevel="4">
      <c r="A59" s="1"/>
      <c r="B59" s="1">
        <v>822451</v>
      </c>
      <c r="C59" s="1" t="s">
        <v>173</v>
      </c>
      <c r="D59" s="1"/>
      <c r="E59" s="2" t="s">
        <v>174</v>
      </c>
      <c r="F59" s="2" t="s">
        <v>175</v>
      </c>
      <c r="G59" s="2">
        <v>0</v>
      </c>
      <c r="H59" s="2">
        <v>0</v>
      </c>
      <c r="I59" s="1">
        <v>0</v>
      </c>
      <c r="J59" s="3" t="s">
        <v>17</v>
      </c>
      <c r="K59" s="2" t="str">
        <f>J59*134.70</f>
        <v>0</v>
      </c>
      <c r="L59" s="5"/>
    </row>
    <row r="60" spans="1:12" customHeight="1" ht="105" outlineLevel="4">
      <c r="A60" s="1"/>
      <c r="B60" s="1">
        <v>822452</v>
      </c>
      <c r="C60" s="1" t="s">
        <v>176</v>
      </c>
      <c r="D60" s="1"/>
      <c r="E60" s="2" t="s">
        <v>177</v>
      </c>
      <c r="F60" s="2" t="s">
        <v>129</v>
      </c>
      <c r="G60" s="2">
        <v>2</v>
      </c>
      <c r="H60" s="2">
        <v>0</v>
      </c>
      <c r="I60" s="1">
        <v>0</v>
      </c>
      <c r="J60" s="3" t="s">
        <v>17</v>
      </c>
      <c r="K60" s="2" t="str">
        <f>J60*156.00</f>
        <v>0</v>
      </c>
      <c r="L60" s="5"/>
    </row>
    <row r="61" spans="1:12" customHeight="1" ht="105" outlineLevel="4">
      <c r="A61" s="1"/>
      <c r="B61" s="1">
        <v>822453</v>
      </c>
      <c r="C61" s="1" t="s">
        <v>178</v>
      </c>
      <c r="D61" s="1"/>
      <c r="E61" s="2" t="s">
        <v>179</v>
      </c>
      <c r="F61" s="2" t="s">
        <v>180</v>
      </c>
      <c r="G61" s="2">
        <v>0</v>
      </c>
      <c r="H61" s="2">
        <v>0</v>
      </c>
      <c r="I61" s="1">
        <v>0</v>
      </c>
      <c r="J61" s="3" t="s">
        <v>17</v>
      </c>
      <c r="K61" s="2" t="str">
        <f>J61*231.40</f>
        <v>0</v>
      </c>
      <c r="L61" s="5"/>
    </row>
    <row r="62" spans="1:12" customHeight="1" ht="105" outlineLevel="4">
      <c r="A62" s="1"/>
      <c r="B62" s="1">
        <v>822454</v>
      </c>
      <c r="C62" s="1" t="s">
        <v>181</v>
      </c>
      <c r="D62" s="1"/>
      <c r="E62" s="2" t="s">
        <v>182</v>
      </c>
      <c r="F62" s="2" t="s">
        <v>183</v>
      </c>
      <c r="G62" s="2">
        <v>0</v>
      </c>
      <c r="H62" s="2">
        <v>0</v>
      </c>
      <c r="I62" s="1">
        <v>0</v>
      </c>
      <c r="J62" s="3" t="s">
        <v>17</v>
      </c>
      <c r="K62" s="2" t="str">
        <f>J62*276.70</f>
        <v>0</v>
      </c>
      <c r="L62" s="5"/>
    </row>
    <row r="63" spans="1:12" customHeight="1" ht="105" outlineLevel="4">
      <c r="A63" s="1"/>
      <c r="B63" s="1">
        <v>822455</v>
      </c>
      <c r="C63" s="1" t="s">
        <v>184</v>
      </c>
      <c r="D63" s="1"/>
      <c r="E63" s="2" t="s">
        <v>185</v>
      </c>
      <c r="F63" s="2" t="s">
        <v>186</v>
      </c>
      <c r="G63" s="2">
        <v>0</v>
      </c>
      <c r="H63" s="2">
        <v>0</v>
      </c>
      <c r="I63" s="1">
        <v>0</v>
      </c>
      <c r="J63" s="3" t="s">
        <v>17</v>
      </c>
      <c r="K63" s="2" t="str">
        <f>J63*284.20</f>
        <v>0</v>
      </c>
      <c r="L63" s="5"/>
    </row>
    <row r="64" spans="1:12" customHeight="1" ht="105" outlineLevel="4">
      <c r="A64" s="1"/>
      <c r="B64" s="1">
        <v>822456</v>
      </c>
      <c r="C64" s="1" t="s">
        <v>187</v>
      </c>
      <c r="D64" s="1"/>
      <c r="E64" s="2" t="s">
        <v>188</v>
      </c>
      <c r="F64" s="2" t="s">
        <v>189</v>
      </c>
      <c r="G64" s="2">
        <v>0</v>
      </c>
      <c r="H64" s="2">
        <v>0</v>
      </c>
      <c r="I64" s="1">
        <v>0</v>
      </c>
      <c r="J64" s="3" t="s">
        <v>17</v>
      </c>
      <c r="K64" s="2" t="str">
        <f>J64*325.10</f>
        <v>0</v>
      </c>
      <c r="L64" s="5"/>
    </row>
    <row r="65" spans="1:12" outlineLevel="2">
      <c r="A65" s="8" t="s">
        <v>190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826268</v>
      </c>
      <c r="C66" s="1" t="s">
        <v>191</v>
      </c>
      <c r="D66" s="1" t="s">
        <v>192</v>
      </c>
      <c r="E66" s="2" t="s">
        <v>193</v>
      </c>
      <c r="F66" s="2" t="s">
        <v>43</v>
      </c>
      <c r="G66" s="2" t="s">
        <v>16</v>
      </c>
      <c r="H66" s="2" t="s">
        <v>22</v>
      </c>
      <c r="I66" s="1">
        <v>0</v>
      </c>
      <c r="J66" s="3" t="s">
        <v>17</v>
      </c>
      <c r="K66" s="2" t="str">
        <f>J66*22.50</f>
        <v>0</v>
      </c>
      <c r="L66" s="5"/>
    </row>
    <row r="67" spans="1:12" customHeight="1" ht="105" outlineLevel="4">
      <c r="A67" s="1"/>
      <c r="B67" s="1">
        <v>826269</v>
      </c>
      <c r="C67" s="1" t="s">
        <v>194</v>
      </c>
      <c r="D67" s="1" t="s">
        <v>195</v>
      </c>
      <c r="E67" s="2" t="s">
        <v>196</v>
      </c>
      <c r="F67" s="2" t="s">
        <v>43</v>
      </c>
      <c r="G67" s="2" t="s">
        <v>16</v>
      </c>
      <c r="H67" s="2" t="s">
        <v>22</v>
      </c>
      <c r="I67" s="1">
        <v>0</v>
      </c>
      <c r="J67" s="3" t="s">
        <v>17</v>
      </c>
      <c r="K67" s="2" t="str">
        <f>J67*22.50</f>
        <v>0</v>
      </c>
      <c r="L67" s="5"/>
    </row>
    <row r="68" spans="1:12" customHeight="1" ht="105" outlineLevel="4">
      <c r="A68" s="1"/>
      <c r="B68" s="1">
        <v>826270</v>
      </c>
      <c r="C68" s="1" t="s">
        <v>197</v>
      </c>
      <c r="D68" s="1" t="s">
        <v>198</v>
      </c>
      <c r="E68" s="2" t="s">
        <v>199</v>
      </c>
      <c r="F68" s="2" t="s">
        <v>200</v>
      </c>
      <c r="G68" s="2" t="s">
        <v>22</v>
      </c>
      <c r="H68" s="2" t="s">
        <v>201</v>
      </c>
      <c r="I68" s="1">
        <v>0</v>
      </c>
      <c r="J68" s="3" t="s">
        <v>17</v>
      </c>
      <c r="K68" s="2" t="str">
        <f>J68*24.50</f>
        <v>0</v>
      </c>
      <c r="L68" s="5"/>
    </row>
    <row r="69" spans="1:12" customHeight="1" ht="105" outlineLevel="4">
      <c r="A69" s="1"/>
      <c r="B69" s="1">
        <v>826271</v>
      </c>
      <c r="C69" s="1" t="s">
        <v>202</v>
      </c>
      <c r="D69" s="1" t="s">
        <v>203</v>
      </c>
      <c r="E69" s="2" t="s">
        <v>204</v>
      </c>
      <c r="F69" s="2" t="s">
        <v>200</v>
      </c>
      <c r="G69" s="2" t="s">
        <v>22</v>
      </c>
      <c r="H69" s="2" t="s">
        <v>201</v>
      </c>
      <c r="I69" s="1">
        <v>0</v>
      </c>
      <c r="J69" s="3" t="s">
        <v>17</v>
      </c>
      <c r="K69" s="2" t="str">
        <f>J69*24.50</f>
        <v>0</v>
      </c>
      <c r="L69" s="5"/>
    </row>
    <row r="70" spans="1:12" customHeight="1" ht="105" outlineLevel="4">
      <c r="A70" s="1"/>
      <c r="B70" s="1">
        <v>826272</v>
      </c>
      <c r="C70" s="1" t="s">
        <v>205</v>
      </c>
      <c r="D70" s="1" t="s">
        <v>206</v>
      </c>
      <c r="E70" s="2" t="s">
        <v>207</v>
      </c>
      <c r="F70" s="2" t="s">
        <v>208</v>
      </c>
      <c r="G70" s="2" t="s">
        <v>16</v>
      </c>
      <c r="H70" s="2" t="s">
        <v>209</v>
      </c>
      <c r="I70" s="1">
        <v>0</v>
      </c>
      <c r="J70" s="3" t="s">
        <v>17</v>
      </c>
      <c r="K70" s="2" t="str">
        <f>J70*26.40</f>
        <v>0</v>
      </c>
      <c r="L70" s="5"/>
    </row>
    <row r="71" spans="1:12" customHeight="1" ht="105" outlineLevel="4">
      <c r="A71" s="1"/>
      <c r="B71" s="1">
        <v>826273</v>
      </c>
      <c r="C71" s="1" t="s">
        <v>210</v>
      </c>
      <c r="D71" s="1" t="s">
        <v>211</v>
      </c>
      <c r="E71" s="2" t="s">
        <v>212</v>
      </c>
      <c r="F71" s="2" t="s">
        <v>208</v>
      </c>
      <c r="G71" s="2" t="s">
        <v>16</v>
      </c>
      <c r="H71" s="2" t="s">
        <v>209</v>
      </c>
      <c r="I71" s="1">
        <v>0</v>
      </c>
      <c r="J71" s="3" t="s">
        <v>17</v>
      </c>
      <c r="K71" s="2" t="str">
        <f>J71*26.40</f>
        <v>0</v>
      </c>
      <c r="L71" s="5"/>
    </row>
    <row r="72" spans="1:12" customHeight="1" ht="105" outlineLevel="4">
      <c r="A72" s="1"/>
      <c r="B72" s="1">
        <v>826274</v>
      </c>
      <c r="C72" s="1" t="s">
        <v>213</v>
      </c>
      <c r="D72" s="1" t="s">
        <v>214</v>
      </c>
      <c r="E72" s="2" t="s">
        <v>215</v>
      </c>
      <c r="F72" s="2" t="s">
        <v>216</v>
      </c>
      <c r="G72" s="2" t="s">
        <v>16</v>
      </c>
      <c r="H72" s="2" t="s">
        <v>209</v>
      </c>
      <c r="I72" s="1">
        <v>0</v>
      </c>
      <c r="J72" s="3" t="s">
        <v>17</v>
      </c>
      <c r="K72" s="2" t="str">
        <f>J72*32.10</f>
        <v>0</v>
      </c>
      <c r="L72" s="5"/>
    </row>
    <row r="73" spans="1:12" customHeight="1" ht="105" outlineLevel="4">
      <c r="A73" s="1"/>
      <c r="B73" s="1">
        <v>826275</v>
      </c>
      <c r="C73" s="1" t="s">
        <v>217</v>
      </c>
      <c r="D73" s="1" t="s">
        <v>218</v>
      </c>
      <c r="E73" s="2" t="s">
        <v>219</v>
      </c>
      <c r="F73" s="2" t="s">
        <v>216</v>
      </c>
      <c r="G73" s="2" t="s">
        <v>16</v>
      </c>
      <c r="H73" s="2" t="s">
        <v>209</v>
      </c>
      <c r="I73" s="1">
        <v>0</v>
      </c>
      <c r="J73" s="3" t="s">
        <v>17</v>
      </c>
      <c r="K73" s="2" t="str">
        <f>J73*32.10</f>
        <v>0</v>
      </c>
      <c r="L73" s="5"/>
    </row>
    <row r="74" spans="1:12" customHeight="1" ht="105" outlineLevel="4">
      <c r="A74" s="1"/>
      <c r="B74" s="1">
        <v>826276</v>
      </c>
      <c r="C74" s="1" t="s">
        <v>220</v>
      </c>
      <c r="D74" s="1" t="s">
        <v>221</v>
      </c>
      <c r="E74" s="2" t="s">
        <v>222</v>
      </c>
      <c r="F74" s="2" t="s">
        <v>223</v>
      </c>
      <c r="G74" s="2" t="s">
        <v>16</v>
      </c>
      <c r="H74" s="2" t="s">
        <v>22</v>
      </c>
      <c r="I74" s="1">
        <v>0</v>
      </c>
      <c r="J74" s="3" t="s">
        <v>17</v>
      </c>
      <c r="K74" s="2" t="str">
        <f>J74*40.50</f>
        <v>0</v>
      </c>
      <c r="L74" s="5"/>
    </row>
    <row r="75" spans="1:12" customHeight="1" ht="105" outlineLevel="4">
      <c r="A75" s="1"/>
      <c r="B75" s="1">
        <v>826277</v>
      </c>
      <c r="C75" s="1" t="s">
        <v>224</v>
      </c>
      <c r="D75" s="1" t="s">
        <v>225</v>
      </c>
      <c r="E75" s="2" t="s">
        <v>226</v>
      </c>
      <c r="F75" s="2" t="s">
        <v>223</v>
      </c>
      <c r="G75" s="2" t="s">
        <v>16</v>
      </c>
      <c r="H75" s="2" t="s">
        <v>16</v>
      </c>
      <c r="I75" s="1">
        <v>0</v>
      </c>
      <c r="J75" s="3" t="s">
        <v>17</v>
      </c>
      <c r="K75" s="2" t="str">
        <f>J75*40.50</f>
        <v>0</v>
      </c>
      <c r="L75" s="5"/>
    </row>
    <row r="76" spans="1:12" outlineLevel="2">
      <c r="A76" s="8" t="s">
        <v>227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customHeight="1" ht="105" outlineLevel="4">
      <c r="A77" s="1"/>
      <c r="B77" s="1">
        <v>834793</v>
      </c>
      <c r="C77" s="1" t="s">
        <v>228</v>
      </c>
      <c r="D77" s="1" t="s">
        <v>229</v>
      </c>
      <c r="E77" s="2" t="s">
        <v>230</v>
      </c>
      <c r="F77" s="2" t="s">
        <v>231</v>
      </c>
      <c r="G77" s="2">
        <v>0</v>
      </c>
      <c r="H77" s="2" t="s">
        <v>22</v>
      </c>
      <c r="I77" s="1">
        <v>0</v>
      </c>
      <c r="J77" s="3" t="s">
        <v>17</v>
      </c>
      <c r="K77" s="2" t="str">
        <f>J77*29.20</f>
        <v>0</v>
      </c>
      <c r="L77" s="5"/>
    </row>
    <row r="78" spans="1:12" customHeight="1" ht="105" outlineLevel="4">
      <c r="A78" s="1"/>
      <c r="B78" s="1">
        <v>834794</v>
      </c>
      <c r="C78" s="1" t="s">
        <v>232</v>
      </c>
      <c r="D78" s="1" t="s">
        <v>233</v>
      </c>
      <c r="E78" s="2" t="s">
        <v>234</v>
      </c>
      <c r="F78" s="2" t="s">
        <v>231</v>
      </c>
      <c r="G78" s="2">
        <v>0</v>
      </c>
      <c r="H78" s="2" t="s">
        <v>16</v>
      </c>
      <c r="I78" s="1">
        <v>0</v>
      </c>
      <c r="J78" s="3" t="s">
        <v>17</v>
      </c>
      <c r="K78" s="2" t="str">
        <f>J78*29.20</f>
        <v>0</v>
      </c>
      <c r="L78" s="5"/>
    </row>
    <row r="79" spans="1:12" customHeight="1" ht="105" outlineLevel="4">
      <c r="A79" s="1"/>
      <c r="B79" s="1">
        <v>834795</v>
      </c>
      <c r="C79" s="1" t="s">
        <v>235</v>
      </c>
      <c r="D79" s="1" t="s">
        <v>236</v>
      </c>
      <c r="E79" s="2" t="s">
        <v>237</v>
      </c>
      <c r="F79" s="2" t="s">
        <v>238</v>
      </c>
      <c r="G79" s="2" t="s">
        <v>16</v>
      </c>
      <c r="H79" s="2" t="s">
        <v>22</v>
      </c>
      <c r="I79" s="1">
        <v>0</v>
      </c>
      <c r="J79" s="3" t="s">
        <v>17</v>
      </c>
      <c r="K79" s="2" t="str">
        <f>J79*31.10</f>
        <v>0</v>
      </c>
      <c r="L79" s="5"/>
    </row>
    <row r="80" spans="1:12" customHeight="1" ht="105" outlineLevel="4">
      <c r="A80" s="1"/>
      <c r="B80" s="1">
        <v>834796</v>
      </c>
      <c r="C80" s="1" t="s">
        <v>239</v>
      </c>
      <c r="D80" s="1" t="s">
        <v>240</v>
      </c>
      <c r="E80" s="2" t="s">
        <v>241</v>
      </c>
      <c r="F80" s="2" t="s">
        <v>238</v>
      </c>
      <c r="G80" s="2" t="s">
        <v>16</v>
      </c>
      <c r="H80" s="2" t="s">
        <v>22</v>
      </c>
      <c r="I80" s="1">
        <v>0</v>
      </c>
      <c r="J80" s="3" t="s">
        <v>17</v>
      </c>
      <c r="K80" s="2" t="str">
        <f>J80*31.10</f>
        <v>0</v>
      </c>
      <c r="L80" s="5"/>
    </row>
    <row r="81" spans="1:12" customHeight="1" ht="105" outlineLevel="4">
      <c r="A81" s="1"/>
      <c r="B81" s="1">
        <v>834797</v>
      </c>
      <c r="C81" s="1" t="s">
        <v>242</v>
      </c>
      <c r="D81" s="1" t="s">
        <v>243</v>
      </c>
      <c r="E81" s="2" t="s">
        <v>244</v>
      </c>
      <c r="F81" s="2" t="s">
        <v>245</v>
      </c>
      <c r="G81" s="2" t="s">
        <v>16</v>
      </c>
      <c r="H81" s="2" t="s">
        <v>209</v>
      </c>
      <c r="I81" s="1">
        <v>0</v>
      </c>
      <c r="J81" s="3" t="s">
        <v>17</v>
      </c>
      <c r="K81" s="2" t="str">
        <f>J81*33.80</f>
        <v>0</v>
      </c>
      <c r="L81" s="5"/>
    </row>
    <row r="82" spans="1:12" customHeight="1" ht="105" outlineLevel="4">
      <c r="A82" s="1"/>
      <c r="B82" s="1">
        <v>834798</v>
      </c>
      <c r="C82" s="1" t="s">
        <v>246</v>
      </c>
      <c r="D82" s="1" t="s">
        <v>247</v>
      </c>
      <c r="E82" s="2" t="s">
        <v>248</v>
      </c>
      <c r="F82" s="2" t="s">
        <v>245</v>
      </c>
      <c r="G82" s="2" t="s">
        <v>21</v>
      </c>
      <c r="H82" s="2" t="s">
        <v>209</v>
      </c>
      <c r="I82" s="1">
        <v>0</v>
      </c>
      <c r="J82" s="3" t="s">
        <v>17</v>
      </c>
      <c r="K82" s="2" t="str">
        <f>J82*33.80</f>
        <v>0</v>
      </c>
      <c r="L82" s="5"/>
    </row>
    <row r="83" spans="1:12" customHeight="1" ht="105" outlineLevel="4">
      <c r="A83" s="1"/>
      <c r="B83" s="1">
        <v>834799</v>
      </c>
      <c r="C83" s="1" t="s">
        <v>249</v>
      </c>
      <c r="D83" s="1" t="s">
        <v>250</v>
      </c>
      <c r="E83" s="2" t="s">
        <v>251</v>
      </c>
      <c r="F83" s="2" t="s">
        <v>223</v>
      </c>
      <c r="G83" s="2" t="s">
        <v>80</v>
      </c>
      <c r="H83" s="2" t="s">
        <v>16</v>
      </c>
      <c r="I83" s="1">
        <v>0</v>
      </c>
      <c r="J83" s="3" t="s">
        <v>17</v>
      </c>
      <c r="K83" s="2" t="str">
        <f>J83*40.50</f>
        <v>0</v>
      </c>
      <c r="L83" s="5"/>
    </row>
    <row r="84" spans="1:12" customHeight="1" ht="105" outlineLevel="4">
      <c r="A84" s="1"/>
      <c r="B84" s="1">
        <v>834800</v>
      </c>
      <c r="C84" s="1" t="s">
        <v>252</v>
      </c>
      <c r="D84" s="1" t="s">
        <v>253</v>
      </c>
      <c r="E84" s="2" t="s">
        <v>254</v>
      </c>
      <c r="F84" s="2" t="s">
        <v>223</v>
      </c>
      <c r="G84" s="2" t="s">
        <v>102</v>
      </c>
      <c r="H84" s="2" t="s">
        <v>16</v>
      </c>
      <c r="I84" s="1">
        <v>0</v>
      </c>
      <c r="J84" s="3" t="s">
        <v>17</v>
      </c>
      <c r="K84" s="2" t="str">
        <f>J84*40.50</f>
        <v>0</v>
      </c>
      <c r="L84" s="5"/>
    </row>
    <row r="85" spans="1:12" customHeight="1" ht="105" outlineLevel="4">
      <c r="A85" s="1"/>
      <c r="B85" s="1">
        <v>834801</v>
      </c>
      <c r="C85" s="1" t="s">
        <v>255</v>
      </c>
      <c r="D85" s="1" t="s">
        <v>256</v>
      </c>
      <c r="E85" s="2" t="s">
        <v>257</v>
      </c>
      <c r="F85" s="2" t="s">
        <v>258</v>
      </c>
      <c r="G85" s="2">
        <v>0</v>
      </c>
      <c r="H85" s="2" t="s">
        <v>16</v>
      </c>
      <c r="I85" s="1">
        <v>0</v>
      </c>
      <c r="J85" s="3" t="s">
        <v>17</v>
      </c>
      <c r="K85" s="2" t="str">
        <f>J85*51.80</f>
        <v>0</v>
      </c>
      <c r="L85" s="5"/>
    </row>
    <row r="86" spans="1:12" customHeight="1" ht="105" outlineLevel="4">
      <c r="A86" s="1"/>
      <c r="B86" s="1">
        <v>834802</v>
      </c>
      <c r="C86" s="1" t="s">
        <v>259</v>
      </c>
      <c r="D86" s="1" t="s">
        <v>260</v>
      </c>
      <c r="E86" s="2" t="s">
        <v>261</v>
      </c>
      <c r="F86" s="2" t="s">
        <v>258</v>
      </c>
      <c r="G86" s="2" t="s">
        <v>21</v>
      </c>
      <c r="H86" s="2" t="s">
        <v>16</v>
      </c>
      <c r="I86" s="1">
        <v>0</v>
      </c>
      <c r="J86" s="3" t="s">
        <v>17</v>
      </c>
      <c r="K86" s="2" t="str">
        <f>J86*51.80</f>
        <v>0</v>
      </c>
      <c r="L8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30:K30"/>
    <mergeCell ref="A49:K49"/>
    <mergeCell ref="A65:K65"/>
    <mergeCell ref="A76:K7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2026-03-12T15:55:28+03:00</dcterms:created>
  <dcterms:modified xsi:type="dcterms:W3CDTF">2026-03-12T15:55:28+03:00</dcterms:modified>
  <dc:title>Untitled Spreadsheet</dc:title>
  <dc:description/>
  <dc:subject/>
  <cp:keywords/>
  <cp:category/>
</cp:coreProperties>
</file>