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<sst xmlns="http://schemas.openxmlformats.org/spreadsheetml/2006/main" uniqueCount="287">
  <si>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</si>
  <si>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</si>
  <si>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</si>
  <si>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</si>
  <si>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</si>
  <si>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</si>
  <si>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</si>
  <si>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</si>
  <si>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</si>
  <si>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</si>
  <si>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</si>
  <si>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магистральные</t>
  </si>
  <si>
    <t>Колбы составные</t>
  </si>
  <si>
    <t>AKB-100174</t>
  </si>
  <si>
    <t>КОМПЛЕКТ К-4</t>
  </si>
  <si>
    <t>Комплект Картриджей К-4  АКВАБРАЙТ без МЕМБРАНЫ для очистки воды (1/3шт)</t>
  </si>
  <si>
    <t>1 322.60 руб.</t>
  </si>
  <si>
    <t>шт</t>
  </si>
  <si>
    <t>AKB-100175</t>
  </si>
  <si>
    <t>КОМПЛЕКТ К-5 с Мембраной</t>
  </si>
  <si>
    <t>Комплект Картриджей К-5  АКВАБРАЙТ c  МЕМБРАНОЙ  VONTRON  для очистки воды (1/3шт)</t>
  </si>
  <si>
    <t>1 375.30 руб.</t>
  </si>
  <si>
    <t>AKB-100176</t>
  </si>
  <si>
    <t>КОМПЛЕКТ К-6 с Мембраной</t>
  </si>
  <si>
    <t>Комплект Картриджей К-6  АКВАБРАЙТ c  МЕМБРАНОЙ  VONTRON  для очистки воды (1/3шт)</t>
  </si>
  <si>
    <t>1 635.40 руб.</t>
  </si>
  <si>
    <t>AKB-100177</t>
  </si>
  <si>
    <t>КОМПЛЕКТ К-7</t>
  </si>
  <si>
    <t>Комплект Картриджей К-7  АКВАБРАЙТ без МЕМБРАНЫ для очистки воды (1/3шт)</t>
  </si>
  <si>
    <t>1 905.70 руб.</t>
  </si>
  <si>
    <t>AKB-100178</t>
  </si>
  <si>
    <t>АБФ-БАК-12 ПРО</t>
  </si>
  <si>
    <t>АБФ-БАК-12 ПРО, Бак МЕТАЛЛОПЛАСТИКОВЫЙ для ОСМОСА 12 литров</t>
  </si>
  <si>
    <t>1 960.10 руб.</t>
  </si>
  <si>
    <t>AKB-100179</t>
  </si>
  <si>
    <t>BR-ABF-1</t>
  </si>
  <si>
    <t>BR-ABF-K,  Кольцо резьбовое соединительное для магистральных фильтров серии АБФ-НЕРЖ слим лайн ПЛ</t>
  </si>
  <si>
    <t>1 987.30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</si>
  <si>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</si>
  <si>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</si>
  <si>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</si>
  <si>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1 871.31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</si>
  <si>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</si>
  <si>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</si>
  <si>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</si>
  <si>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1 869.84 руб.</t>
  </si>
  <si>
    <t>FIO-130016</t>
  </si>
  <si>
    <t>F-02-1</t>
  </si>
  <si>
    <t>двойной магистр. фильтр SL10 1" для ХВС с картридж ( РР+гран уголь) прозрач корпус (1/6шт)</t>
  </si>
  <si>
    <t>1 902.18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</si>
  <si>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</si>
  <si>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</si>
  <si>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</si>
  <si>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3 178.14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</si>
  <si>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</si>
  <si>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</si>
  <si>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</si>
  <si>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</si>
  <si>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</si>
  <si>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</si>
  <si>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3 114.93 руб.</t>
  </si>
  <si>
    <t>FIO-130204</t>
  </si>
  <si>
    <t>F-06-2-10</t>
  </si>
  <si>
    <t>двойной магистр. фильтр ВВ10 1" для ХВС с картридж и креплением СИНИЙ корпус (1/6шт)</t>
  </si>
  <si>
    <t>5 946.15 руб.</t>
  </si>
  <si>
    <t>FIO-130205</t>
  </si>
  <si>
    <t>F-06-3-10</t>
  </si>
  <si>
    <t>тройной магистр. фильтр ВВ10 1" для ХВС с картридж и креплением СИНИЙ корпус (1/6шт)</t>
  </si>
  <si>
    <t>8 306.97 руб.</t>
  </si>
  <si>
    <t>FIO-130206</t>
  </si>
  <si>
    <t>F-06-2-20</t>
  </si>
  <si>
    <t>двойной магистр. фильтр ВВ20 1" для ХВС с картридж и креплением СИНИЙ корпус (1/6шт)</t>
  </si>
  <si>
    <t>8 650.95 руб.</t>
  </si>
  <si>
    <t>FIO-130207</t>
  </si>
  <si>
    <t>F-06-3-20</t>
  </si>
  <si>
    <t>тройной магистр. фильтр ВВ20 1" для ХВС с картридж и креплением СИНИЙ корпус (1/6шт)</t>
  </si>
  <si>
    <t>13 127.10 руб.</t>
  </si>
  <si>
    <t>FIO-130208</t>
  </si>
  <si>
    <t>F-06-2-10A</t>
  </si>
  <si>
    <t>двойной магистр. фильтр ВВ10 1" для ХВС с картридж и ПОДСТАВКОЙ СИНИЙ корпус (1/6шт)</t>
  </si>
  <si>
    <t>7 479.36 руб.</t>
  </si>
  <si>
    <t>FIO-130209</t>
  </si>
  <si>
    <t>F-06-3-10A</t>
  </si>
  <si>
    <t>тройной магистр. фильтр ВВ10 1" для ХВС с картридж и ПОДСТАВКОЙ СИНИЙ корпус (1/6шт)</t>
  </si>
  <si>
    <t>9 338.91 руб.</t>
  </si>
  <si>
    <t>FIO-130210</t>
  </si>
  <si>
    <t>F-06-2-20A</t>
  </si>
  <si>
    <t>двойной магистр. фильтр ВВ20 1" для ХВС с картридж и ПОДСТАВКОЙ СИНИЙ корпус (1/6шт)</t>
  </si>
  <si>
    <t>10 434.06 руб.</t>
  </si>
  <si>
    <t>FIO-130211</t>
  </si>
  <si>
    <t>F-06-3-20A</t>
  </si>
  <si>
    <t>тройной магистр. фильтр ВВ20 1" для ХВС с картридж и ПОДСТАВКОЙ СИНИЙ корпус (1/6шт)</t>
  </si>
  <si>
    <t>14 657.37 руб.</t>
  </si>
  <si>
    <t>UNI-101953</t>
  </si>
  <si>
    <t>Колба 10" CFC-10К-2 (резьба 3/4") двойная (без картриджа)</t>
  </si>
  <si>
    <t>1 769.00 руб.</t>
  </si>
  <si>
    <t>UNI-101954</t>
  </si>
  <si>
    <t>Колба 10" CFC-10К-3 (резьба 3/4") тройная (без картриджа)</t>
  </si>
  <si>
    <t>2 627.00 руб.</t>
  </si>
  <si>
    <t>Колбы BIG BLUE 10&amp;quot;</t>
  </si>
  <si>
    <t>AKB-100182</t>
  </si>
  <si>
    <t>АБФ-ПРО-10ББ</t>
  </si>
  <si>
    <t xml:space="preserve">АБФ-ПРО-10ББ  Магистральный фильтр для  воды. Комплектация: Корпус фильтра, ПЛАСТИКОВЫЙ КРОНШТЕЙН с </t>
  </si>
  <si>
    <t>1 853.00 руб.</t>
  </si>
  <si>
    <t>FIO-130200</t>
  </si>
  <si>
    <t>F-06-10</t>
  </si>
  <si>
    <t>Фильтр колбовый магистральный ВВ10 с картриджем РР и креплением СИНИЙ (4шт)</t>
  </si>
  <si>
    <t>2 701.86 руб.</t>
  </si>
  <si>
    <t>FIO-130202</t>
  </si>
  <si>
    <t>F-06-10Р</t>
  </si>
  <si>
    <t>Фильтр колбовый магистральный ВВ10 с картриджем РР и креплением ПРОЗРАЧНЫЙ (4шт)</t>
  </si>
  <si>
    <t>2 169.72 руб.</t>
  </si>
  <si>
    <t>FIO-130213</t>
  </si>
  <si>
    <t>HM-10</t>
  </si>
  <si>
    <t>Фильтр колбовый магистральный ВВ10 1" НЕРЖАВЕЙКА для ХВС и ГВС с картридж и креплением</t>
  </si>
  <si>
    <t>9 544.71 руб.</t>
  </si>
  <si>
    <t>PND-111084</t>
  </si>
  <si>
    <t>Магистральный фильтр BB10  1" для  ХВС  синий пластик корпус с лат. резьбой</t>
  </si>
  <si>
    <t>2 124.50 руб.</t>
  </si>
  <si>
    <t>UNI-101969</t>
  </si>
  <si>
    <t>Колба BIG BLUE CFC-10BB02 (без картриджа)</t>
  </si>
  <si>
    <t>2 520.00 руб.</t>
  </si>
  <si>
    <t>UNI-101970</t>
  </si>
  <si>
    <t>Колба BIG BLUE CFC-10BB02C прозрачная (без картриджа)</t>
  </si>
  <si>
    <t>2 321.00 руб.</t>
  </si>
  <si>
    <t>Колбы BIG BLUE 20&amp;quot;</t>
  </si>
  <si>
    <t>AKB-100184</t>
  </si>
  <si>
    <t>АБФ-ПРО-20ББ</t>
  </si>
  <si>
    <t xml:space="preserve">АБФ-ПРО-20ББ  Магистральный фильтр для  воды. Комплектация: Корпус фильтра, ПЛАСТИКОВЫЙ КРОНШТЕЙН с </t>
  </si>
  <si>
    <t>2 992.00 руб.</t>
  </si>
  <si>
    <t>FIO-130201</t>
  </si>
  <si>
    <t>F-06-20</t>
  </si>
  <si>
    <t>Фильтр колбовый магистральный ВВ20 с картриджем РР и креплением СИНИЙ (4шт)</t>
  </si>
  <si>
    <t>4 337.97 руб.</t>
  </si>
  <si>
    <t>FIO-130203</t>
  </si>
  <si>
    <t>F-06-20Р</t>
  </si>
  <si>
    <t>Фильтр колбовый магистральный ВВ20 с картриджем РР и креплением ПРОЗРАЧНЫЙ (4шт)</t>
  </si>
  <si>
    <t>4 245.36 руб.</t>
  </si>
  <si>
    <t>FIO-130214</t>
  </si>
  <si>
    <t>HМ-20</t>
  </si>
  <si>
    <t>Фильтр колбовый магистральный ВВ20 1" НЕРЖАВЕЙКА для ХВС и ГВС с картридж и креплением</t>
  </si>
  <si>
    <t>11 680.62 руб.</t>
  </si>
  <si>
    <t>PND-111086</t>
  </si>
  <si>
    <t>Магистральный фильтр BB20  1" для  ХВС  синий пластик корпус с лат. резьбой</t>
  </si>
  <si>
    <t>2 868.25 руб.</t>
  </si>
  <si>
    <t>UNI-101971</t>
  </si>
  <si>
    <t>Колба BIG BLUE CFC-20BB01 (без картриджа)</t>
  </si>
  <si>
    <t>3 745.00 руб.</t>
  </si>
  <si>
    <t>UNI-101972</t>
  </si>
  <si>
    <t>Колба BIG BLUE CFC-20BB01C прозрачная (без картриджа)</t>
  </si>
  <si>
    <t>3 682.00 руб.</t>
  </si>
  <si>
    <t>Колбы SLIM LINE</t>
  </si>
  <si>
    <t>Колбы SLIM LINE нержавейка для ХВС/ГВС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</si>
  <si>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</si>
  <si>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</si>
  <si>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</si>
  <si>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</si>
  <si>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</si>
  <si>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</si>
  <si>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</si>
  <si>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</si>
  <si>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</si>
  <si>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</si>
  <si>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</si>
  <si>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</si>
  <si>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</si>
  <si>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</si>
  <si>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</si>
  <si>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</si>
  <si>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</si>
  <si>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5 621.28 руб.</t>
  </si>
  <si>
    <t>VER-000789</t>
  </si>
  <si>
    <t>VR10SL-A</t>
  </si>
  <si>
    <t>Магистральный НЕРЖ фильтр (ХВС/ГВС)  с многораз фильтром 100мкм и дренаж патрубком 1/2 (10/1шт)</t>
  </si>
  <si>
    <t>5 361.09 руб.</t>
  </si>
  <si>
    <t>VER-000790</t>
  </si>
  <si>
    <t>VR10SL-B</t>
  </si>
  <si>
    <t>Магистральный НЕРЖ фильтр (ХВС/ГВС)  с многораз фильтром 100мкм и дренаж краном (хомут соед) (10/1шт</t>
  </si>
  <si>
    <t>7 220.64 руб.</t>
  </si>
  <si>
    <t>Колбы SLIM LINE пластиковые для ГВС (горячая вода)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</si>
  <si>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</si>
  <si>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</si>
  <si>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</si>
  <si>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</si>
  <si>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</si>
  <si>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</si>
  <si>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</si>
  <si>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</si>
  <si>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</si>
  <si>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</si>
  <si>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1 985.97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</si>
  <si>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</si>
  <si>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</si>
  <si>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</si>
  <si>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</si>
  <si>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</si>
  <si>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</si>
  <si>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2 025.66 руб.</t>
  </si>
  <si>
    <t>Колбы SLIM LINE пластиковые для ХВС (холодная вода)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</si>
  <si>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</si>
  <si>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</si>
  <si>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</si>
  <si>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</si>
  <si>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</si>
  <si>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</si>
  <si>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</si>
  <si>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</si>
  <si>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</si>
  <si>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</si>
  <si>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</si>
  <si>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</si>
  <si>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AKB-100034</t>
  </si>
  <si>
    <t>АБФ-20/34</t>
  </si>
  <si>
    <t>Магистральный фильтр для ХВС SL20 дюймов АКВАБРАЙТ (6шт)</t>
  </si>
  <si>
    <t>1 789.76 руб.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</si>
  <si>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</si>
  <si>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</si>
  <si>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</si>
  <si>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923.16 руб.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</si>
  <si>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</si>
  <si>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</si>
  <si>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</si>
  <si>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920.22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</si>
  <si>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</si>
  <si>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</si>
  <si>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</si>
  <si>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945.21 руб.</t>
  </si>
  <si>
    <t>UNI-101950</t>
  </si>
  <si>
    <t>Колба 10" CFC-10K (резьба 1") с картриджем SC-10W (5мкм)</t>
  </si>
  <si>
    <t>1 032.00 руб.</t>
  </si>
  <si>
    <t>UNI-101951</t>
  </si>
  <si>
    <t>Колба 10" CFC-10K (резьба 1/2") с картриджем SC-10W (5мкм)</t>
  </si>
  <si>
    <t>1 003.00 руб.</t>
  </si>
  <si>
    <t>UNI-101952</t>
  </si>
  <si>
    <t>Колба 10" CFC-10K (резьба 3/4") с картриджем SC-10W (5мкм)</t>
  </si>
  <si>
    <t>1 008.00 руб.</t>
  </si>
  <si>
    <t>VER-001622</t>
  </si>
  <si>
    <t>VS-01-1/2</t>
  </si>
  <si>
    <t>Магистр. фильтр SL10 1/2" для ХВС с картриджем РР прозрач корпус с резьбой АКВАСТИЛЬ (1/12шт)</t>
  </si>
  <si>
    <t>632.10 руб.</t>
  </si>
  <si>
    <t>&gt;10</t>
  </si>
  <si>
    <t>VER-001623</t>
  </si>
  <si>
    <t>VS-01-3/4</t>
  </si>
  <si>
    <t>Магистр. фильтр SL10 3/4" для ХВС с картриджем РР прозрач корпус с резьбой АКВАСТИЛЬ (1/12шт)</t>
  </si>
  <si>
    <t>VER-001624</t>
  </si>
  <si>
    <t>VS-01-1</t>
  </si>
  <si>
    <t>Магистр. фильтр SL10 1" для ХВС с картриджем РР прозрач корпус с резьбой АКВАСТИЛЬ (1/12шт)</t>
  </si>
  <si>
    <t>664.44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</si>
  <si>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</si>
  <si>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</si>
  <si>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</si>
  <si>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</si>
  <si>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</si>
  <si>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</si>
  <si>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</si>
  <si>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</si>
  <si>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</si>
  <si>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</si>
  <si>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</si>
  <si>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</si>
  <si>
    <t>Колбы для бытовой техники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</si>
  <si>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</si>
  <si>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</si>
  <si>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</si>
  <si>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</si>
  <si>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FIO-130022</t>
  </si>
  <si>
    <t>FK-1/2A</t>
  </si>
  <si>
    <t xml:space="preserve">магистральный фильтр SL5 1/2  с многоразовым картриджем PPW АКВАСТИЛЬ </t>
  </si>
  <si>
    <t>446.88 руб.</t>
  </si>
  <si>
    <t>FIO-130023</t>
  </si>
  <si>
    <t>FK-1/2B</t>
  </si>
  <si>
    <t>магистральный фильтр SL5 1/2 с полифосфатом (умягчение) АКВАСТИЛЬ</t>
  </si>
  <si>
    <t>943.74 руб.</t>
  </si>
  <si>
    <t>FIO-130024</t>
  </si>
  <si>
    <t>FK-1/2C</t>
  </si>
  <si>
    <t>Фильтр колбовый МИНИ 1/2  УГЛОВОЙ с полифосфатом (умягчение) АКВАСТИЛЬ (24шт)</t>
  </si>
  <si>
    <t>859.95 руб.</t>
  </si>
  <si>
    <t>FIO-130215</t>
  </si>
  <si>
    <t>FK-3/4A</t>
  </si>
  <si>
    <t>Фильтр колбовый МИНИ 3/4 с многоразовым картриджем АКВАСТИЛЬ (40ш)</t>
  </si>
  <si>
    <t>FIO-130216</t>
  </si>
  <si>
    <t>FK-3/4</t>
  </si>
  <si>
    <t>Фильтр колбовый МИНИ 3/4 с полифосфатом (умягчение) АКВАСТИЛЬ   (24шт)</t>
  </si>
  <si>
    <t>496.86 руб.</t>
  </si>
  <si>
    <t>UNI-101955</t>
  </si>
  <si>
    <t>Колба фильтра для воды 5" CFC-5K (резьба 1") с картриджем NT-5</t>
  </si>
  <si>
    <t>1 255.00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</si>
</sst>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459585_865b_11ec_a250_00259070b487_444b1b80_5a46_11f0_a775_047c1617b1431.jpeg"/><Relationship Id="rId2" Type="http://schemas.openxmlformats.org/officeDocument/2006/relationships/image" Target="../media/9b459587_865b_11ec_a250_00259070b487_444b1b81_5a46_11f0_a775_047c1617b1432.jpeg"/><Relationship Id="rId3" Type="http://schemas.openxmlformats.org/officeDocument/2006/relationships/image" Target="../media/9b459589_865b_11ec_a250_00259070b487_444b1b7f_5a46_11f0_a775_047c1617b1433.jpeg"/><Relationship Id="rId4" Type="http://schemas.openxmlformats.org/officeDocument/2006/relationships/image" Target="../media/9b45958b_865b_11ec_a250_00259070b487_444b1b86_5a46_11f0_a775_047c1617b1434.jpeg"/><Relationship Id="rId5" Type="http://schemas.openxmlformats.org/officeDocument/2006/relationships/image" Target="../media/9b45958d_865b_11ec_a250_00259070b487_444b1b8a_5a46_11f0_a775_047c1617b1435.jpeg"/><Relationship Id="rId6" Type="http://schemas.openxmlformats.org/officeDocument/2006/relationships/image" Target="../media/9b45958f_865b_11ec_a250_00259070b487_444b1b85_5a46_11f0_a775_047c1617b1436.jpeg"/><Relationship Id="rId7" Type="http://schemas.openxmlformats.org/officeDocument/2006/relationships/image" Target="../media/dab7a6bd_3767_11ea_810f_003048fd731b_82295998_3773_11ea_810f_003048fd731b7.jpeg"/><Relationship Id="rId8" Type="http://schemas.openxmlformats.org/officeDocument/2006/relationships/image" Target="../media/dab7a6bf_3767_11ea_810f_003048fd731b_892ca4f4_3773_11ea_810f_003048fd731b8.jpeg"/><Relationship Id="rId9" Type="http://schemas.openxmlformats.org/officeDocument/2006/relationships/image" Target="../media/dab7a6c1_3767_11ea_810f_003048fd731b_892ca4f5_3773_11ea_810f_003048fd731b9.jpeg"/><Relationship Id="rId10" Type="http://schemas.openxmlformats.org/officeDocument/2006/relationships/image" Target="../media/dab7a6c5_3767_11ea_810f_003048fd731b_892ca4f6_3773_11ea_810f_003048fd731b10.jpeg"/><Relationship Id="rId11" Type="http://schemas.openxmlformats.org/officeDocument/2006/relationships/image" Target="../media/dab7a6c7_3767_11ea_810f_003048fd731b_6205a090_467a_11ea_810f_003048fd731b11.jpeg"/><Relationship Id="rId12" Type="http://schemas.openxmlformats.org/officeDocument/2006/relationships/image" Target="../media/dab7a6c9_3767_11ea_810f_003048fd731b_892ca4f7_3773_11ea_810f_003048fd731b12.jpeg"/><Relationship Id="rId13" Type="http://schemas.openxmlformats.org/officeDocument/2006/relationships/image" Target="../media/0c82da75_5f8f_11eb_822d_003048fd731b_19e96889_793a_11f0_a79f_047c1617b14313.jpeg"/><Relationship Id="rId14" Type="http://schemas.openxmlformats.org/officeDocument/2006/relationships/image" Target="../media/0c82da77_5f8f_11eb_822d_003048fd731b_19e9688d_793a_11f0_a79f_047c1617b14314.jpeg"/><Relationship Id="rId15" Type="http://schemas.openxmlformats.org/officeDocument/2006/relationships/image" Target="../media/0c82da79_5f8f_11eb_822d_003048fd731b_19e9688b_793a_11f0_a79f_047c1617b14315.jpeg"/><Relationship Id="rId16" Type="http://schemas.openxmlformats.org/officeDocument/2006/relationships/image" Target="../media/0c82da7b_5f8f_11eb_822d_003048fd731b_19e9688f_793a_11f0_a79f_047c1617b14316.jpeg"/><Relationship Id="rId17" Type="http://schemas.openxmlformats.org/officeDocument/2006/relationships/image" Target="../media/0c82da7d_5f8f_11eb_822d_003048fd731b_19e9688a_793a_11f0_a79f_047c1617b14317.jpeg"/><Relationship Id="rId18" Type="http://schemas.openxmlformats.org/officeDocument/2006/relationships/image" Target="../media/0c82da7f_5f8f_11eb_822d_003048fd731b_19e9688e_793a_11f0_a79f_047c1617b14318.jpeg"/><Relationship Id="rId19" Type="http://schemas.openxmlformats.org/officeDocument/2006/relationships/image" Target="../media/5fa1b8f4_5f8f_11eb_822d_003048fd731b_19e9688c_793a_11f0_a79f_047c1617b14319.jpeg"/><Relationship Id="rId20" Type="http://schemas.openxmlformats.org/officeDocument/2006/relationships/image" Target="../media/5fa1b8f6_5f8f_11eb_822d_003048fd731b_19e96890_793a_11f0_a79f_047c1617b14320.jpeg"/><Relationship Id="rId21" Type="http://schemas.openxmlformats.org/officeDocument/2006/relationships/image" Target="../media/56fd1c12_a454_11f0_a7d7_047c1617b143_14f1999c_12f7_11f1_a874_047c1617b14321.png"/><Relationship Id="rId22" Type="http://schemas.openxmlformats.org/officeDocument/2006/relationships/image" Target="../media/0c82da6d_5f8f_11eb_822d_003048fd731b_d92285e1_f1db_11ef_a6e1_047c1617b14322.jpeg"/><Relationship Id="rId23" Type="http://schemas.openxmlformats.org/officeDocument/2006/relationships/image" Target="../media/0c82da71_5f8f_11eb_822d_003048fd731b_d92285e3_f1db_11ef_a6e1_047c1617b14323.jpeg"/><Relationship Id="rId24" Type="http://schemas.openxmlformats.org/officeDocument/2006/relationships/image" Target="../media/5fa1b8fa_5f8f_11eb_822d_003048fd731b_d92285e6_f1db_11ef_a6e1_047c1617b14324.jpeg"/><Relationship Id="rId25" Type="http://schemas.openxmlformats.org/officeDocument/2006/relationships/image" Target="../media/94ac9ee6_fb48_11ee_a59a_047c1617b143_444b1b70_5a46_11f0_a775_047c1617b14325.jpeg"/><Relationship Id="rId26" Type="http://schemas.openxmlformats.org/officeDocument/2006/relationships/image" Target="../media/56fd1c16_a454_11f0_a7d7_047c1617b143_14f1999d_12f7_11f1_a874_047c1617b14326.png"/><Relationship Id="rId27" Type="http://schemas.openxmlformats.org/officeDocument/2006/relationships/image" Target="../media/0c82da6f_5f8f_11eb_822d_003048fd731b_d92285e2_f1db_11ef_a6e1_047c1617b14327.jpeg"/><Relationship Id="rId28" Type="http://schemas.openxmlformats.org/officeDocument/2006/relationships/image" Target="../media/0c82da73_5f8f_11eb_822d_003048fd731b_d92285e4_f1db_11ef_a6e1_047c1617b14328.jpeg"/><Relationship Id="rId29" Type="http://schemas.openxmlformats.org/officeDocument/2006/relationships/image" Target="../media/5fa1b8fc_5f8f_11eb_822d_003048fd731b_19e96888_793a_11f0_a79f_047c1617b14329.jpeg"/><Relationship Id="rId30" Type="http://schemas.openxmlformats.org/officeDocument/2006/relationships/image" Target="../media/d4f8c04a_fb63_11ee_a59a_047c1617b143_444b1b71_5a46_11f0_a775_047c1617b14330.jpeg"/><Relationship Id="rId31" Type="http://schemas.openxmlformats.org/officeDocument/2006/relationships/image" Target="../media/48d185c8_4752_11ec_8394_003048fd731b_2d544ae8_686d_11ec_a210_00259070b48731.jpeg"/><Relationship Id="rId32" Type="http://schemas.openxmlformats.org/officeDocument/2006/relationships/image" Target="../media/48d185cc_4752_11ec_8394_003048fd731b_2d544ae9_686d_11ec_a210_00259070b48732.jpeg"/><Relationship Id="rId33" Type="http://schemas.openxmlformats.org/officeDocument/2006/relationships/image" Target="../media/58174d30_4763_11ec_8394_003048fd731b_2d544aea_686d_11ec_a210_00259070b48733.jpeg"/><Relationship Id="rId34" Type="http://schemas.openxmlformats.org/officeDocument/2006/relationships/image" Target="../media/58174d32_4763_11ec_8394_003048fd731b_2d544aeb_686d_11ec_a210_00259070b48734.jpeg"/><Relationship Id="rId35" Type="http://schemas.openxmlformats.org/officeDocument/2006/relationships/image" Target="../media/5fa1b8f8_5f8f_11eb_822d_003048fd731b_d92285e5_f1db_11ef_a6e1_047c1617b14335.jpeg"/><Relationship Id="rId36" Type="http://schemas.openxmlformats.org/officeDocument/2006/relationships/image" Target="../media/cb15cc5b_f760_11ee_a595_047c1617b143_4a7d77e4_0312_11ef_a5a4_047c1617b14336.png"/><Relationship Id="rId37" Type="http://schemas.openxmlformats.org/officeDocument/2006/relationships/image" Target="../media/cb15cc5d_f760_11ee_a595_047c1617b143_4a7d77e0_0312_11ef_a5a4_047c1617b14337.png"/><Relationship Id="rId38" Type="http://schemas.openxmlformats.org/officeDocument/2006/relationships/image" Target="../media/48d185c4_4752_11ec_8394_003048fd731b_2d544ae6_686d_11ec_a210_00259070b48738.jpeg"/><Relationship Id="rId39" Type="http://schemas.openxmlformats.org/officeDocument/2006/relationships/image" Target="../media/48d185c6_4752_11ec_8394_003048fd731b_2d544ae7_686d_11ec_a210_00259070b48739.jpeg"/><Relationship Id="rId40" Type="http://schemas.openxmlformats.org/officeDocument/2006/relationships/image" Target="../media/dab7a6b5_3767_11ea_810f_003048fd731b_892ca4fc_3773_11ea_810f_003048fd731b40.jpeg"/><Relationship Id="rId41" Type="http://schemas.openxmlformats.org/officeDocument/2006/relationships/image" Target="../media/dab7a6b7_3767_11ea_810f_003048fd731b_892ca4fd_3773_11ea_810f_003048fd731b41.jpeg"/><Relationship Id="rId42" Type="http://schemas.openxmlformats.org/officeDocument/2006/relationships/image" Target="../media/dab7a6b9_3767_11ea_810f_003048fd731b_892ca4fb_3773_11ea_810f_003048fd731b42.jpeg"/><Relationship Id="rId43" Type="http://schemas.openxmlformats.org/officeDocument/2006/relationships/image" Target="../media/48d18590_4752_11ec_8394_003048fd731b_14fa2c33_c5f7_11ec_a281_00259070b48743.jpeg"/><Relationship Id="rId44" Type="http://schemas.openxmlformats.org/officeDocument/2006/relationships/image" Target="../media/48d18592_4752_11ec_8394_003048fd731b_14fa2c34_c5f7_11ec_a281_00259070b48744.jpeg"/><Relationship Id="rId45" Type="http://schemas.openxmlformats.org/officeDocument/2006/relationships/image" Target="../media/48d18594_4752_11ec_8394_003048fd731b_2d544ae1_686d_11ec_a210_00259070b48745.jpeg"/><Relationship Id="rId46" Type="http://schemas.openxmlformats.org/officeDocument/2006/relationships/image" Target="../media/58174d34_4763_11ec_8394_003048fd731b_2d544aec_686d_11ec_a210_00259070b48746.jpeg"/><Relationship Id="rId47" Type="http://schemas.openxmlformats.org/officeDocument/2006/relationships/image" Target="../media/dab7a6ad_3767_11ea_810f_003048fd731b_a72d60ee_5a46_11f0_a775_047c1617b14347.jpeg"/><Relationship Id="rId48" Type="http://schemas.openxmlformats.org/officeDocument/2006/relationships/image" Target="../media/dab7a6af_3767_11ea_810f_003048fd731b_a72d60ef_5a46_11f0_a775_047c1617b14348.jpeg"/><Relationship Id="rId49" Type="http://schemas.openxmlformats.org/officeDocument/2006/relationships/image" Target="../media/dab7a6b1_3767_11ea_810f_003048fd731b_a72d60ed_5a46_11f0_a775_047c1617b14349.jpeg"/><Relationship Id="rId50" Type="http://schemas.openxmlformats.org/officeDocument/2006/relationships/image" Target="../media/28a1d12e_7e77_11f0_a7a6_047c1617b143_a24fffed_96ed_11f0_a7c5_047c1617b14350.jpeg"/><Relationship Id="rId51" Type="http://schemas.openxmlformats.org/officeDocument/2006/relationships/image" Target="../media/28a1d130_7e77_11f0_a7a6_047c1617b143_a24fffee_96ed_11f0_a7c5_047c1617b14351.jpeg"/><Relationship Id="rId52" Type="http://schemas.openxmlformats.org/officeDocument/2006/relationships/image" Target="../media/28a1d132_7e77_11f0_a7a6_047c1617b143_a24fffec_96ed_11f0_a7c5_047c1617b14352.jpeg"/><Relationship Id="rId53" Type="http://schemas.openxmlformats.org/officeDocument/2006/relationships/image" Target="../media/9517d897_bb84_11ee_a543_047c1617b143_83eb96bb_5d58_11f0_a779_047c1617b14353.jpeg"/><Relationship Id="rId54" Type="http://schemas.openxmlformats.org/officeDocument/2006/relationships/image" Target="../media/9517d899_bb84_11ee_a543_047c1617b143_83eb96b9_5d58_11f0_a779_047c1617b14354.jpeg"/><Relationship Id="rId55" Type="http://schemas.openxmlformats.org/officeDocument/2006/relationships/image" Target="../media/9517d89b_bb84_11ee_a543_047c1617b143_83eb96b7_5d58_11f0_a779_047c1617b14355.jpeg"/><Relationship Id="rId56" Type="http://schemas.openxmlformats.org/officeDocument/2006/relationships/image" Target="../media/48d185b6_4752_11ec_8394_003048fd731b_2d544ae2_686d_11ec_a210_00259070b48756.jpeg"/><Relationship Id="rId57" Type="http://schemas.openxmlformats.org/officeDocument/2006/relationships/image" Target="../media/dab7a6cd_3767_11ea_810f_003048fd731b_892ca4fe_3773_11ea_810f_003048fd731b57.jpeg"/><Relationship Id="rId58" Type="http://schemas.openxmlformats.org/officeDocument/2006/relationships/image" Target="../media/dab7a6cf_3767_11ea_810f_003048fd731b_892ca4ff_3773_11ea_810f_003048fd731b58.jpeg"/><Relationship Id="rId59" Type="http://schemas.openxmlformats.org/officeDocument/2006/relationships/image" Target="../media/dab7a6d1_3767_11ea_810f_003048fd731b_892ca500_3773_11ea_810f_003048fd731b59.png"/><Relationship Id="rId60" Type="http://schemas.openxmlformats.org/officeDocument/2006/relationships/image" Target="../media/5fa1b8fe_5f8f_11eb_822d_003048fd731b_d92285e7_f1db_11ef_a6e1_047c1617b14360.jpeg"/><Relationship Id="rId61" Type="http://schemas.openxmlformats.org/officeDocument/2006/relationships/image" Target="../media/5fa1b900_5f8f_11eb_822d_003048fd731b_d92285e8_f1db_11ef_a6e1_047c1617b143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6" name="Image_36" descr="Image_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7" name="Image_37" descr="Image_3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8" name="Image_38" descr="Image_3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1" name="Image_45" descr="Image_4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2" name="Image_46" descr="Image_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3" name="Image_47" descr="Image_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4" name="Image_48" descr="Image_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5" name="Image_49" descr="Image_4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6" name="Image_50" descr="Image_5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7" name="Image_51" descr="Image_5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8" name="Image_53" descr="Image_5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9" name="Image_54" descr="Image_5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0" name="Image_55" descr="Image_5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1" name="Image_56" descr="Image_5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2" name="Image_57" descr="Image_5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3" name="Image_59" descr="Image_5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4" name="Image_60" descr="Image_6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5" name="Image_61" descr="Image_6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6" name="Image_62" descr="Image_6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7" name="Image_63" descr="Image_6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8" name="Image_64" descr="Image_6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9" name="Image_65" descr="Image_6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0" name="Image_69" descr="Image_6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1" name="Image_70" descr="Image_7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6" name="Image_76" descr="Image_7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7" name="Image_77" descr="Image_7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8" name="Image_78" descr="Image_7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59" name="Image_79" descr="Image_7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0" name="Image_80" descr="Image_8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1" name="Image_81" descr="Image_8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857861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J5*1322.60</f>
        <v>0</v>
      </c>
      <c r="L5" s="5"/>
    </row>
    <row r="6" spans="1:12" customHeight="1" ht="105" outlineLevel="4">
      <c r="A6" s="1"/>
      <c r="B6" s="1">
        <v>857862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-2</v>
      </c>
      <c r="H6" s="2">
        <v>0</v>
      </c>
      <c r="I6" s="1">
        <v>0</v>
      </c>
      <c r="J6" s="3" t="s">
        <v>17</v>
      </c>
      <c r="K6" s="2" t="str">
        <f>J6*1375.30</f>
        <v>0</v>
      </c>
      <c r="L6" s="5"/>
    </row>
    <row r="7" spans="1:12" customHeight="1" ht="105" outlineLevel="4">
      <c r="A7" s="1"/>
      <c r="B7" s="1">
        <v>857863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-1</v>
      </c>
      <c r="H7" s="2">
        <v>0</v>
      </c>
      <c r="I7" s="1">
        <v>0</v>
      </c>
      <c r="J7" s="3" t="s">
        <v>17</v>
      </c>
      <c r="K7" s="2" t="str">
        <f>J7*1635.40</f>
        <v>0</v>
      </c>
      <c r="L7" s="5"/>
    </row>
    <row r="8" spans="1:12" customHeight="1" ht="105" outlineLevel="4">
      <c r="A8" s="1"/>
      <c r="B8" s="1">
        <v>857864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J8*1905.70</f>
        <v>0</v>
      </c>
      <c r="L8" s="5"/>
    </row>
    <row r="9" spans="1:12" customHeight="1" ht="105" outlineLevel="4">
      <c r="A9" s="1"/>
      <c r="B9" s="1">
        <v>857865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-2</v>
      </c>
      <c r="H9" s="2">
        <v>0</v>
      </c>
      <c r="I9" s="1">
        <v>0</v>
      </c>
      <c r="J9" s="3" t="s">
        <v>17</v>
      </c>
      <c r="K9" s="2" t="str">
        <f>J9*1960.10</f>
        <v>0</v>
      </c>
      <c r="L9" s="5"/>
    </row>
    <row r="10" spans="1:12" customHeight="1" ht="105" outlineLevel="4">
      <c r="A10" s="1"/>
      <c r="B10" s="1">
        <v>857866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-2</v>
      </c>
      <c r="H10" s="2">
        <v>0</v>
      </c>
      <c r="I10" s="1">
        <v>0</v>
      </c>
      <c r="J10" s="3" t="s">
        <v>17</v>
      </c>
      <c r="K10" s="2" t="str">
        <f>J10*1987.30</f>
        <v>0</v>
      </c>
      <c r="L10" s="5"/>
    </row>
    <row r="11" spans="1:12" customHeight="1" ht="105" outlineLevel="4">
      <c r="A11" s="1"/>
      <c r="B11" s="1">
        <v>824598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J11*1871.31</f>
        <v>0</v>
      </c>
      <c r="L11" s="5"/>
    </row>
    <row r="12" spans="1:12" customHeight="1" ht="105" outlineLevel="4">
      <c r="A12" s="1"/>
      <c r="B12" s="1">
        <v>824599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J12*1869.84</f>
        <v>0</v>
      </c>
      <c r="L12" s="5"/>
    </row>
    <row r="13" spans="1:12" customHeight="1" ht="105" outlineLevel="4">
      <c r="A13" s="1"/>
      <c r="B13" s="1">
        <v>824600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J13*1902.18</f>
        <v>0</v>
      </c>
      <c r="L13" s="5"/>
    </row>
    <row r="14" spans="1:12" customHeight="1" ht="105" outlineLevel="4">
      <c r="A14" s="1"/>
      <c r="B14" s="1">
        <v>824601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J14*3178.14</f>
        <v>0</v>
      </c>
      <c r="L14" s="5"/>
    </row>
    <row r="15" spans="1:12" customHeight="1" ht="105" outlineLevel="4">
      <c r="A15" s="1"/>
      <c r="B15" s="1">
        <v>824602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0</v>
      </c>
      <c r="H15" s="2">
        <v>0</v>
      </c>
      <c r="I15" s="1">
        <v>0</v>
      </c>
      <c r="J15" s="3" t="s">
        <v>17</v>
      </c>
      <c r="K15" s="2" t="str">
        <f>J15*3178.14</f>
        <v>0</v>
      </c>
      <c r="L15" s="5"/>
    </row>
    <row r="16" spans="1:12" customHeight="1" ht="105" outlineLevel="4">
      <c r="A16" s="1"/>
      <c r="B16" s="1">
        <v>824603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17</v>
      </c>
      <c r="K16" s="2" t="str">
        <f>J16*3114.93</f>
        <v>0</v>
      </c>
      <c r="L16" s="5"/>
    </row>
    <row r="17" spans="1:12" customHeight="1" ht="105" outlineLevel="4">
      <c r="A17" s="1"/>
      <c r="B17" s="1">
        <v>853415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17</v>
      </c>
      <c r="K17" s="2" t="str">
        <f>J17*5946.15</f>
        <v>0</v>
      </c>
      <c r="L17" s="5"/>
    </row>
    <row r="18" spans="1:12" customHeight="1" ht="105" outlineLevel="4">
      <c r="A18" s="1"/>
      <c r="B18" s="1">
        <v>853416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J18*8306.97</f>
        <v>0</v>
      </c>
      <c r="L18" s="5"/>
    </row>
    <row r="19" spans="1:12" customHeight="1" ht="105" outlineLevel="4">
      <c r="A19" s="1"/>
      <c r="B19" s="1">
        <v>853417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17</v>
      </c>
      <c r="K19" s="2" t="str">
        <f>J19*8650.95</f>
        <v>0</v>
      </c>
      <c r="L19" s="5"/>
    </row>
    <row r="20" spans="1:12" customHeight="1" ht="105" outlineLevel="4">
      <c r="A20" s="1"/>
      <c r="B20" s="1">
        <v>853418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17</v>
      </c>
      <c r="K20" s="2" t="str">
        <f>J20*13127.10</f>
        <v>0</v>
      </c>
      <c r="L20" s="5"/>
    </row>
    <row r="21" spans="1:12" customHeight="1" ht="105" outlineLevel="4">
      <c r="A21" s="1"/>
      <c r="B21" s="1">
        <v>853419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J21*7479.36</f>
        <v>0</v>
      </c>
      <c r="L21" s="5"/>
    </row>
    <row r="22" spans="1:12" customHeight="1" ht="105" outlineLevel="4">
      <c r="A22" s="1"/>
      <c r="B22" s="1">
        <v>853420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17</v>
      </c>
      <c r="K22" s="2" t="str">
        <f>J22*9338.91</f>
        <v>0</v>
      </c>
      <c r="L22" s="5"/>
    </row>
    <row r="23" spans="1:12" customHeight="1" ht="105" outlineLevel="4">
      <c r="A23" s="1"/>
      <c r="B23" s="1">
        <v>853421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</v>
      </c>
      <c r="H23" s="2">
        <v>0</v>
      </c>
      <c r="I23" s="1">
        <v>0</v>
      </c>
      <c r="J23" s="3" t="s">
        <v>17</v>
      </c>
      <c r="K23" s="2" t="str">
        <f>J23*10434.06</f>
        <v>0</v>
      </c>
      <c r="L23" s="5"/>
    </row>
    <row r="24" spans="1:12" customHeight="1" ht="105" outlineLevel="4">
      <c r="A24" s="1"/>
      <c r="B24" s="1">
        <v>853422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J24*14657.37</f>
        <v>0</v>
      </c>
      <c r="L24" s="5"/>
    </row>
    <row r="25" spans="1:12" outlineLevel="4">
      <c r="A25" s="1"/>
      <c r="B25" s="1">
        <v>959563</v>
      </c>
      <c r="C25" s="1" t="s">
        <v>93</v>
      </c>
      <c r="D25" s="1">
        <v>98409</v>
      </c>
      <c r="E25" s="2" t="s">
        <v>94</v>
      </c>
      <c r="F25" s="2" t="s">
        <v>95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J25*1769.00</f>
        <v>0</v>
      </c>
      <c r="L25" s="5"/>
    </row>
    <row r="26" spans="1:12" outlineLevel="4">
      <c r="A26" s="1"/>
      <c r="B26" s="1">
        <v>959564</v>
      </c>
      <c r="C26" s="1" t="s">
        <v>96</v>
      </c>
      <c r="D26" s="1">
        <v>70589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17</v>
      </c>
      <c r="K26" s="2" t="str">
        <f>J26*2627.00</f>
        <v>0</v>
      </c>
      <c r="L26" s="5"/>
    </row>
    <row r="27" spans="1:12" outlineLevel="2">
      <c r="A27" s="8" t="s">
        <v>99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890517</v>
      </c>
      <c r="C28" s="1" t="s">
        <v>100</v>
      </c>
      <c r="D28" s="1" t="s">
        <v>101</v>
      </c>
      <c r="E28" s="2" t="s">
        <v>102</v>
      </c>
      <c r="F28" s="2" t="s">
        <v>103</v>
      </c>
      <c r="G28" s="2">
        <v>0</v>
      </c>
      <c r="H28" s="2">
        <v>0</v>
      </c>
      <c r="I28" s="1">
        <v>0</v>
      </c>
      <c r="J28" s="3" t="s">
        <v>17</v>
      </c>
      <c r="K28" s="2" t="str">
        <f>J28*1853.00</f>
        <v>0</v>
      </c>
      <c r="L28" s="5"/>
    </row>
    <row r="29" spans="1:12" customHeight="1" ht="105" outlineLevel="4">
      <c r="A29" s="1"/>
      <c r="B29" s="1">
        <v>853411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0</v>
      </c>
      <c r="H29" s="2">
        <v>0</v>
      </c>
      <c r="I29" s="1">
        <v>0</v>
      </c>
      <c r="J29" s="3" t="s">
        <v>17</v>
      </c>
      <c r="K29" s="2" t="str">
        <f>J29*2701.86</f>
        <v>0</v>
      </c>
      <c r="L29" s="5"/>
    </row>
    <row r="30" spans="1:12" customHeight="1" ht="105" outlineLevel="4">
      <c r="A30" s="1"/>
      <c r="B30" s="1">
        <v>853413</v>
      </c>
      <c r="C30" s="1" t="s">
        <v>108</v>
      </c>
      <c r="D30" s="1" t="s">
        <v>109</v>
      </c>
      <c r="E30" s="2" t="s">
        <v>110</v>
      </c>
      <c r="F30" s="2" t="s">
        <v>111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J30*2169.72</f>
        <v>0</v>
      </c>
      <c r="L30" s="5"/>
    </row>
    <row r="31" spans="1:12" customHeight="1" ht="105" outlineLevel="4">
      <c r="A31" s="1"/>
      <c r="B31" s="1">
        <v>853423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3</v>
      </c>
      <c r="H31" s="2">
        <v>0</v>
      </c>
      <c r="I31" s="1">
        <v>0</v>
      </c>
      <c r="J31" s="3" t="s">
        <v>17</v>
      </c>
      <c r="K31" s="2" t="str">
        <f>J31*9544.71</f>
        <v>0</v>
      </c>
      <c r="L31" s="5"/>
    </row>
    <row r="32" spans="1:12" customHeight="1" ht="105" outlineLevel="4">
      <c r="A32" s="1"/>
      <c r="B32" s="1">
        <v>883039</v>
      </c>
      <c r="C32" s="1" t="s">
        <v>116</v>
      </c>
      <c r="D32" s="1"/>
      <c r="E32" s="2" t="s">
        <v>117</v>
      </c>
      <c r="F32" s="2" t="s">
        <v>118</v>
      </c>
      <c r="G32" s="2">
        <v>0</v>
      </c>
      <c r="H32" s="2">
        <v>0</v>
      </c>
      <c r="I32" s="1">
        <v>0</v>
      </c>
      <c r="J32" s="3" t="s">
        <v>17</v>
      </c>
      <c r="K32" s="2" t="str">
        <f>J32*2124.50</f>
        <v>0</v>
      </c>
      <c r="L32" s="5"/>
    </row>
    <row r="33" spans="1:12" outlineLevel="4">
      <c r="A33" s="1"/>
      <c r="B33" s="1">
        <v>959566</v>
      </c>
      <c r="C33" s="1" t="s">
        <v>119</v>
      </c>
      <c r="D33" s="1">
        <v>36815</v>
      </c>
      <c r="E33" s="2" t="s">
        <v>120</v>
      </c>
      <c r="F33" s="2" t="s">
        <v>121</v>
      </c>
      <c r="G33" s="2">
        <v>0</v>
      </c>
      <c r="H33" s="2">
        <v>0</v>
      </c>
      <c r="I33" s="1">
        <v>0</v>
      </c>
      <c r="J33" s="3" t="s">
        <v>17</v>
      </c>
      <c r="K33" s="2" t="str">
        <f>J33*2520.00</f>
        <v>0</v>
      </c>
      <c r="L33" s="5"/>
    </row>
    <row r="34" spans="1:12" outlineLevel="4">
      <c r="A34" s="1"/>
      <c r="B34" s="1">
        <v>959567</v>
      </c>
      <c r="C34" s="1" t="s">
        <v>122</v>
      </c>
      <c r="D34" s="1">
        <v>43288</v>
      </c>
      <c r="E34" s="2" t="s">
        <v>123</v>
      </c>
      <c r="F34" s="2" t="s">
        <v>124</v>
      </c>
      <c r="G34" s="2">
        <v>0</v>
      </c>
      <c r="H34" s="2">
        <v>0</v>
      </c>
      <c r="I34" s="1">
        <v>0</v>
      </c>
      <c r="J34" s="3" t="s">
        <v>17</v>
      </c>
      <c r="K34" s="2" t="str">
        <f>J34*2321.00</f>
        <v>0</v>
      </c>
      <c r="L34" s="5"/>
    </row>
    <row r="35" spans="1:12" outlineLevel="2">
      <c r="A35" s="8" t="s">
        <v>125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890518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0</v>
      </c>
      <c r="H36" s="2">
        <v>0</v>
      </c>
      <c r="I36" s="1">
        <v>0</v>
      </c>
      <c r="J36" s="3" t="s">
        <v>17</v>
      </c>
      <c r="K36" s="2" t="str">
        <f>J36*2992.00</f>
        <v>0</v>
      </c>
      <c r="L36" s="5"/>
    </row>
    <row r="37" spans="1:12" customHeight="1" ht="105" outlineLevel="4">
      <c r="A37" s="1"/>
      <c r="B37" s="1">
        <v>853412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5</v>
      </c>
      <c r="H37" s="2">
        <v>0</v>
      </c>
      <c r="I37" s="1">
        <v>0</v>
      </c>
      <c r="J37" s="3" t="s">
        <v>17</v>
      </c>
      <c r="K37" s="2" t="str">
        <f>J37*4337.97</f>
        <v>0</v>
      </c>
      <c r="L37" s="5"/>
    </row>
    <row r="38" spans="1:12" customHeight="1" ht="105" outlineLevel="4">
      <c r="A38" s="1"/>
      <c r="B38" s="1">
        <v>853414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0</v>
      </c>
      <c r="H38" s="2">
        <v>0</v>
      </c>
      <c r="I38" s="1">
        <v>0</v>
      </c>
      <c r="J38" s="3" t="s">
        <v>17</v>
      </c>
      <c r="K38" s="2" t="str">
        <f>J38*4245.36</f>
        <v>0</v>
      </c>
      <c r="L38" s="5"/>
    </row>
    <row r="39" spans="1:12" customHeight="1" ht="105" outlineLevel="4">
      <c r="A39" s="1"/>
      <c r="B39" s="1">
        <v>853424</v>
      </c>
      <c r="C39" s="1" t="s">
        <v>138</v>
      </c>
      <c r="D39" s="1" t="s">
        <v>139</v>
      </c>
      <c r="E39" s="2" t="s">
        <v>140</v>
      </c>
      <c r="F39" s="2" t="s">
        <v>141</v>
      </c>
      <c r="G39" s="2">
        <v>3</v>
      </c>
      <c r="H39" s="2">
        <v>0</v>
      </c>
      <c r="I39" s="1">
        <v>0</v>
      </c>
      <c r="J39" s="3" t="s">
        <v>17</v>
      </c>
      <c r="K39" s="2" t="str">
        <f>J39*11680.62</f>
        <v>0</v>
      </c>
      <c r="L39" s="5"/>
    </row>
    <row r="40" spans="1:12" customHeight="1" ht="105" outlineLevel="4">
      <c r="A40" s="1"/>
      <c r="B40" s="1">
        <v>883040</v>
      </c>
      <c r="C40" s="1" t="s">
        <v>142</v>
      </c>
      <c r="D40" s="1"/>
      <c r="E40" s="2" t="s">
        <v>143</v>
      </c>
      <c r="F40" s="2" t="s">
        <v>144</v>
      </c>
      <c r="G40" s="2">
        <v>0</v>
      </c>
      <c r="H40" s="2">
        <v>0</v>
      </c>
      <c r="I40" s="1">
        <v>0</v>
      </c>
      <c r="J40" s="3" t="s">
        <v>17</v>
      </c>
      <c r="K40" s="2" t="str">
        <f>J40*2868.25</f>
        <v>0</v>
      </c>
      <c r="L40" s="5"/>
    </row>
    <row r="41" spans="1:12" outlineLevel="4">
      <c r="A41" s="1"/>
      <c r="B41" s="1">
        <v>959568</v>
      </c>
      <c r="C41" s="1" t="s">
        <v>145</v>
      </c>
      <c r="D41" s="1">
        <v>75185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17</v>
      </c>
      <c r="K41" s="2" t="str">
        <f>J41*3745.00</f>
        <v>0</v>
      </c>
      <c r="L41" s="5"/>
    </row>
    <row r="42" spans="1:12" outlineLevel="4">
      <c r="A42" s="1"/>
      <c r="B42" s="1">
        <v>959569</v>
      </c>
      <c r="C42" s="1" t="s">
        <v>148</v>
      </c>
      <c r="D42" s="1">
        <v>53211</v>
      </c>
      <c r="E42" s="2" t="s">
        <v>149</v>
      </c>
      <c r="F42" s="2" t="s">
        <v>150</v>
      </c>
      <c r="G42" s="2">
        <v>0</v>
      </c>
      <c r="H42" s="2">
        <v>0</v>
      </c>
      <c r="I42" s="1">
        <v>0</v>
      </c>
      <c r="J42" s="3" t="s">
        <v>17</v>
      </c>
      <c r="K42" s="2" t="str">
        <f>J42*3682.00</f>
        <v>0</v>
      </c>
      <c r="L42" s="5"/>
    </row>
    <row r="43" spans="1:12" outlineLevel="2">
      <c r="A43" s="8" t="s">
        <v>151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outlineLevel="3">
      <c r="A44" s="9" t="s">
        <v>152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customHeight="1" ht="105" outlineLevel="5">
      <c r="A45" s="1"/>
      <c r="B45" s="1">
        <v>838042</v>
      </c>
      <c r="C45" s="1" t="s">
        <v>153</v>
      </c>
      <c r="D45" s="1" t="s">
        <v>154</v>
      </c>
      <c r="E45" s="2" t="s">
        <v>155</v>
      </c>
      <c r="F45" s="2" t="s">
        <v>156</v>
      </c>
      <c r="G45" s="2">
        <v>0</v>
      </c>
      <c r="H45" s="2">
        <v>0</v>
      </c>
      <c r="I45" s="1">
        <v>0</v>
      </c>
      <c r="J45" s="3" t="s">
        <v>17</v>
      </c>
      <c r="K45" s="2" t="str">
        <f>J45*5230.25</f>
        <v>0</v>
      </c>
      <c r="L45" s="5"/>
    </row>
    <row r="46" spans="1:12" customHeight="1" ht="105" outlineLevel="5">
      <c r="A46" s="1"/>
      <c r="B46" s="1">
        <v>838044</v>
      </c>
      <c r="C46" s="1" t="s">
        <v>157</v>
      </c>
      <c r="D46" s="1" t="s">
        <v>158</v>
      </c>
      <c r="E46" s="2" t="s">
        <v>159</v>
      </c>
      <c r="F46" s="2" t="s">
        <v>156</v>
      </c>
      <c r="G46" s="2">
        <v>0</v>
      </c>
      <c r="H46" s="2">
        <v>0</v>
      </c>
      <c r="I46" s="1">
        <v>0</v>
      </c>
      <c r="J46" s="3" t="s">
        <v>17</v>
      </c>
      <c r="K46" s="2" t="str">
        <f>J46*5230.25</f>
        <v>0</v>
      </c>
      <c r="L46" s="5"/>
    </row>
    <row r="47" spans="1:12" customHeight="1" ht="105" outlineLevel="5">
      <c r="A47" s="1"/>
      <c r="B47" s="1">
        <v>838045</v>
      </c>
      <c r="C47" s="1" t="s">
        <v>160</v>
      </c>
      <c r="D47" s="1" t="s">
        <v>161</v>
      </c>
      <c r="E47" s="2" t="s">
        <v>162</v>
      </c>
      <c r="F47" s="2" t="s">
        <v>163</v>
      </c>
      <c r="G47" s="2">
        <v>0</v>
      </c>
      <c r="H47" s="2">
        <v>0</v>
      </c>
      <c r="I47" s="1">
        <v>0</v>
      </c>
      <c r="J47" s="3" t="s">
        <v>17</v>
      </c>
      <c r="K47" s="2" t="str">
        <f>J47*2794.90</f>
        <v>0</v>
      </c>
      <c r="L47" s="5"/>
    </row>
    <row r="48" spans="1:12" customHeight="1" ht="105" outlineLevel="5">
      <c r="A48" s="1"/>
      <c r="B48" s="1">
        <v>838046</v>
      </c>
      <c r="C48" s="1" t="s">
        <v>164</v>
      </c>
      <c r="D48" s="1" t="s">
        <v>165</v>
      </c>
      <c r="E48" s="2" t="s">
        <v>166</v>
      </c>
      <c r="F48" s="2" t="s">
        <v>163</v>
      </c>
      <c r="G48" s="2">
        <v>0</v>
      </c>
      <c r="H48" s="2">
        <v>0</v>
      </c>
      <c r="I48" s="1">
        <v>0</v>
      </c>
      <c r="J48" s="3" t="s">
        <v>17</v>
      </c>
      <c r="K48" s="2" t="str">
        <f>J48*2794.90</f>
        <v>0</v>
      </c>
      <c r="L48" s="5"/>
    </row>
    <row r="49" spans="1:12" customHeight="1" ht="105" outlineLevel="5">
      <c r="A49" s="1"/>
      <c r="B49" s="1">
        <v>832977</v>
      </c>
      <c r="C49" s="1" t="s">
        <v>167</v>
      </c>
      <c r="D49" s="1" t="s">
        <v>168</v>
      </c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17</v>
      </c>
      <c r="K49" s="2" t="str">
        <f>J49*5621.28</f>
        <v>0</v>
      </c>
      <c r="L49" s="5"/>
    </row>
    <row r="50" spans="1:12" customHeight="1" ht="105" outlineLevel="5">
      <c r="A50" s="1"/>
      <c r="B50" s="1">
        <v>882901</v>
      </c>
      <c r="C50" s="1" t="s">
        <v>171</v>
      </c>
      <c r="D50" s="1" t="s">
        <v>172</v>
      </c>
      <c r="E50" s="2" t="s">
        <v>173</v>
      </c>
      <c r="F50" s="2" t="s">
        <v>174</v>
      </c>
      <c r="G50" s="2">
        <v>3</v>
      </c>
      <c r="H50" s="2">
        <v>0</v>
      </c>
      <c r="I50" s="1">
        <v>0</v>
      </c>
      <c r="J50" s="3" t="s">
        <v>17</v>
      </c>
      <c r="K50" s="2" t="str">
        <f>J50*5361.09</f>
        <v>0</v>
      </c>
      <c r="L50" s="5"/>
    </row>
    <row r="51" spans="1:12" customHeight="1" ht="105" outlineLevel="5">
      <c r="A51" s="1"/>
      <c r="B51" s="1">
        <v>882902</v>
      </c>
      <c r="C51" s="1" t="s">
        <v>175</v>
      </c>
      <c r="D51" s="1" t="s">
        <v>176</v>
      </c>
      <c r="E51" s="2" t="s">
        <v>177</v>
      </c>
      <c r="F51" s="2" t="s">
        <v>178</v>
      </c>
      <c r="G51" s="2">
        <v>4</v>
      </c>
      <c r="H51" s="2">
        <v>0</v>
      </c>
      <c r="I51" s="1">
        <v>0</v>
      </c>
      <c r="J51" s="3" t="s">
        <v>17</v>
      </c>
      <c r="K51" s="2" t="str">
        <f>J51*7220.64</f>
        <v>0</v>
      </c>
      <c r="L51" s="5"/>
    </row>
    <row r="52" spans="1:12" outlineLevel="3">
      <c r="A52" s="9" t="s">
        <v>179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838040</v>
      </c>
      <c r="C53" s="1" t="s">
        <v>180</v>
      </c>
      <c r="D53" s="1" t="s">
        <v>181</v>
      </c>
      <c r="E53" s="2" t="s">
        <v>182</v>
      </c>
      <c r="F53" s="2" t="s">
        <v>183</v>
      </c>
      <c r="G53" s="2">
        <v>0</v>
      </c>
      <c r="H53" s="2">
        <v>0</v>
      </c>
      <c r="I53" s="1">
        <v>0</v>
      </c>
      <c r="J53" s="3" t="s">
        <v>17</v>
      </c>
      <c r="K53" s="2" t="str">
        <f>J53*1668.31</f>
        <v>0</v>
      </c>
      <c r="L53" s="5"/>
    </row>
    <row r="54" spans="1:12" customHeight="1" ht="105" outlineLevel="5">
      <c r="A54" s="1"/>
      <c r="B54" s="1">
        <v>838041</v>
      </c>
      <c r="C54" s="1" t="s">
        <v>184</v>
      </c>
      <c r="D54" s="1" t="s">
        <v>185</v>
      </c>
      <c r="E54" s="2" t="s">
        <v>186</v>
      </c>
      <c r="F54" s="2" t="s">
        <v>183</v>
      </c>
      <c r="G54" s="2">
        <v>-3</v>
      </c>
      <c r="H54" s="2">
        <v>0</v>
      </c>
      <c r="I54" s="1">
        <v>0</v>
      </c>
      <c r="J54" s="3" t="s">
        <v>17</v>
      </c>
      <c r="K54" s="2" t="str">
        <f>J54*1668.31</f>
        <v>0</v>
      </c>
      <c r="L54" s="5"/>
    </row>
    <row r="55" spans="1:12" customHeight="1" ht="105" outlineLevel="5">
      <c r="A55" s="1"/>
      <c r="B55" s="1">
        <v>824595</v>
      </c>
      <c r="C55" s="1" t="s">
        <v>187</v>
      </c>
      <c r="D55" s="1" t="s">
        <v>188</v>
      </c>
      <c r="E55" s="2" t="s">
        <v>189</v>
      </c>
      <c r="F55" s="2" t="s">
        <v>190</v>
      </c>
      <c r="G55" s="2">
        <v>0</v>
      </c>
      <c r="H55" s="2">
        <v>0</v>
      </c>
      <c r="I55" s="1">
        <v>0</v>
      </c>
      <c r="J55" s="3" t="s">
        <v>17</v>
      </c>
      <c r="K55" s="2" t="str">
        <f>J55*1985.97</f>
        <v>0</v>
      </c>
      <c r="L55" s="5"/>
    </row>
    <row r="56" spans="1:12" customHeight="1" ht="105" outlineLevel="5">
      <c r="A56" s="1"/>
      <c r="B56" s="1">
        <v>824596</v>
      </c>
      <c r="C56" s="1" t="s">
        <v>191</v>
      </c>
      <c r="D56" s="1" t="s">
        <v>192</v>
      </c>
      <c r="E56" s="2" t="s">
        <v>193</v>
      </c>
      <c r="F56" s="2" t="s">
        <v>190</v>
      </c>
      <c r="G56" s="2">
        <v>0</v>
      </c>
      <c r="H56" s="2">
        <v>0</v>
      </c>
      <c r="I56" s="1">
        <v>0</v>
      </c>
      <c r="J56" s="3" t="s">
        <v>17</v>
      </c>
      <c r="K56" s="2" t="str">
        <f>J56*1985.97</f>
        <v>0</v>
      </c>
      <c r="L56" s="5"/>
    </row>
    <row r="57" spans="1:12" customHeight="1" ht="105" outlineLevel="5">
      <c r="A57" s="1"/>
      <c r="B57" s="1">
        <v>824597</v>
      </c>
      <c r="C57" s="1" t="s">
        <v>194</v>
      </c>
      <c r="D57" s="1" t="s">
        <v>195</v>
      </c>
      <c r="E57" s="2" t="s">
        <v>196</v>
      </c>
      <c r="F57" s="2" t="s">
        <v>197</v>
      </c>
      <c r="G57" s="2">
        <v>0</v>
      </c>
      <c r="H57" s="2">
        <v>0</v>
      </c>
      <c r="I57" s="1">
        <v>0</v>
      </c>
      <c r="J57" s="3" t="s">
        <v>17</v>
      </c>
      <c r="K57" s="2" t="str">
        <f>J57*2025.66</f>
        <v>0</v>
      </c>
      <c r="L57" s="5"/>
    </row>
    <row r="58" spans="1:12" outlineLevel="3">
      <c r="A58" s="9" t="s">
        <v>198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5"/>
    </row>
    <row r="59" spans="1:12" customHeight="1" ht="105" outlineLevel="5">
      <c r="A59" s="1"/>
      <c r="B59" s="1">
        <v>838014</v>
      </c>
      <c r="C59" s="1" t="s">
        <v>199</v>
      </c>
      <c r="D59" s="1" t="s">
        <v>200</v>
      </c>
      <c r="E59" s="2" t="s">
        <v>201</v>
      </c>
      <c r="F59" s="2" t="s">
        <v>202</v>
      </c>
      <c r="G59" s="2">
        <v>0</v>
      </c>
      <c r="H59" s="2">
        <v>0</v>
      </c>
      <c r="I59" s="1">
        <v>0</v>
      </c>
      <c r="J59" s="3" t="s">
        <v>17</v>
      </c>
      <c r="K59" s="2" t="str">
        <f>J59*549.10</f>
        <v>0</v>
      </c>
      <c r="L59" s="5"/>
    </row>
    <row r="60" spans="1:12" customHeight="1" ht="105" outlineLevel="5">
      <c r="A60" s="1"/>
      <c r="B60" s="1">
        <v>838015</v>
      </c>
      <c r="C60" s="1" t="s">
        <v>203</v>
      </c>
      <c r="D60" s="1" t="s">
        <v>204</v>
      </c>
      <c r="E60" s="2" t="s">
        <v>205</v>
      </c>
      <c r="F60" s="2" t="s">
        <v>206</v>
      </c>
      <c r="G60" s="2">
        <v>0</v>
      </c>
      <c r="H60" s="2">
        <v>0</v>
      </c>
      <c r="I60" s="1">
        <v>0</v>
      </c>
      <c r="J60" s="3" t="s">
        <v>17</v>
      </c>
      <c r="K60" s="2" t="str">
        <f>J60*567.80</f>
        <v>0</v>
      </c>
      <c r="L60" s="5"/>
    </row>
    <row r="61" spans="1:12" customHeight="1" ht="105" outlineLevel="5">
      <c r="A61" s="1"/>
      <c r="B61" s="1">
        <v>838016</v>
      </c>
      <c r="C61" s="1" t="s">
        <v>207</v>
      </c>
      <c r="D61" s="1" t="s">
        <v>208</v>
      </c>
      <c r="E61" s="2" t="s">
        <v>209</v>
      </c>
      <c r="F61" s="2" t="s">
        <v>210</v>
      </c>
      <c r="G61" s="2">
        <v>0</v>
      </c>
      <c r="H61" s="2">
        <v>0</v>
      </c>
      <c r="I61" s="1">
        <v>0</v>
      </c>
      <c r="J61" s="3" t="s">
        <v>17</v>
      </c>
      <c r="K61" s="2" t="str">
        <f>J61*618.80</f>
        <v>0</v>
      </c>
      <c r="L61" s="5"/>
    </row>
    <row r="62" spans="1:12" customHeight="1" ht="105" outlineLevel="5">
      <c r="A62" s="1"/>
      <c r="B62" s="1">
        <v>838047</v>
      </c>
      <c r="C62" s="1" t="s">
        <v>211</v>
      </c>
      <c r="D62" s="1" t="s">
        <v>212</v>
      </c>
      <c r="E62" s="2" t="s">
        <v>213</v>
      </c>
      <c r="F62" s="2" t="s">
        <v>214</v>
      </c>
      <c r="G62" s="2">
        <v>0</v>
      </c>
      <c r="H62" s="2">
        <v>0</v>
      </c>
      <c r="I62" s="1">
        <v>0</v>
      </c>
      <c r="J62" s="3" t="s">
        <v>17</v>
      </c>
      <c r="K62" s="2" t="str">
        <f>J62*1789.76</f>
        <v>0</v>
      </c>
      <c r="L62" s="5"/>
    </row>
    <row r="63" spans="1:12" customHeight="1" ht="105" outlineLevel="5">
      <c r="A63" s="1"/>
      <c r="B63" s="1">
        <v>824592</v>
      </c>
      <c r="C63" s="1" t="s">
        <v>215</v>
      </c>
      <c r="D63" s="1" t="s">
        <v>216</v>
      </c>
      <c r="E63" s="2" t="s">
        <v>217</v>
      </c>
      <c r="F63" s="2" t="s">
        <v>218</v>
      </c>
      <c r="G63" s="2">
        <v>0</v>
      </c>
      <c r="H63" s="2">
        <v>0</v>
      </c>
      <c r="I63" s="1">
        <v>0</v>
      </c>
      <c r="J63" s="3" t="s">
        <v>17</v>
      </c>
      <c r="K63" s="2" t="str">
        <f>J63*923.16</f>
        <v>0</v>
      </c>
      <c r="L63" s="5"/>
    </row>
    <row r="64" spans="1:12" customHeight="1" ht="105" outlineLevel="5">
      <c r="A64" s="1"/>
      <c r="B64" s="1">
        <v>824593</v>
      </c>
      <c r="C64" s="1" t="s">
        <v>219</v>
      </c>
      <c r="D64" s="1" t="s">
        <v>220</v>
      </c>
      <c r="E64" s="2" t="s">
        <v>221</v>
      </c>
      <c r="F64" s="2" t="s">
        <v>222</v>
      </c>
      <c r="G64" s="2">
        <v>0</v>
      </c>
      <c r="H64" s="2">
        <v>0</v>
      </c>
      <c r="I64" s="1">
        <v>0</v>
      </c>
      <c r="J64" s="3" t="s">
        <v>17</v>
      </c>
      <c r="K64" s="2" t="str">
        <f>J64*920.22</f>
        <v>0</v>
      </c>
      <c r="L64" s="5"/>
    </row>
    <row r="65" spans="1:12" customHeight="1" ht="105" outlineLevel="5">
      <c r="A65" s="1"/>
      <c r="B65" s="1">
        <v>824594</v>
      </c>
      <c r="C65" s="1" t="s">
        <v>223</v>
      </c>
      <c r="D65" s="1" t="s">
        <v>224</v>
      </c>
      <c r="E65" s="2" t="s">
        <v>225</v>
      </c>
      <c r="F65" s="2" t="s">
        <v>226</v>
      </c>
      <c r="G65" s="2">
        <v>0</v>
      </c>
      <c r="H65" s="2">
        <v>0</v>
      </c>
      <c r="I65" s="1">
        <v>0</v>
      </c>
      <c r="J65" s="3" t="s">
        <v>17</v>
      </c>
      <c r="K65" s="2" t="str">
        <f>J65*945.21</f>
        <v>0</v>
      </c>
      <c r="L65" s="5"/>
    </row>
    <row r="66" spans="1:12" outlineLevel="5">
      <c r="A66" s="1"/>
      <c r="B66" s="1">
        <v>959560</v>
      </c>
      <c r="C66" s="1" t="s">
        <v>227</v>
      </c>
      <c r="D66" s="1">
        <v>85073</v>
      </c>
      <c r="E66" s="2" t="s">
        <v>228</v>
      </c>
      <c r="F66" s="2" t="s">
        <v>229</v>
      </c>
      <c r="G66" s="2">
        <v>0</v>
      </c>
      <c r="H66" s="2">
        <v>0</v>
      </c>
      <c r="I66" s="1">
        <v>0</v>
      </c>
      <c r="J66" s="3" t="s">
        <v>17</v>
      </c>
      <c r="K66" s="2" t="str">
        <f>J66*1032.00</f>
        <v>0</v>
      </c>
      <c r="L66" s="5"/>
    </row>
    <row r="67" spans="1:12" outlineLevel="5">
      <c r="A67" s="1"/>
      <c r="B67" s="1">
        <v>959561</v>
      </c>
      <c r="C67" s="1" t="s">
        <v>230</v>
      </c>
      <c r="D67" s="1">
        <v>53802</v>
      </c>
      <c r="E67" s="2" t="s">
        <v>231</v>
      </c>
      <c r="F67" s="2" t="s">
        <v>232</v>
      </c>
      <c r="G67" s="2">
        <v>0</v>
      </c>
      <c r="H67" s="2">
        <v>0</v>
      </c>
      <c r="I67" s="1">
        <v>0</v>
      </c>
      <c r="J67" s="3" t="s">
        <v>17</v>
      </c>
      <c r="K67" s="2" t="str">
        <f>J67*1003.00</f>
        <v>0</v>
      </c>
      <c r="L67" s="5"/>
    </row>
    <row r="68" spans="1:12" outlineLevel="5">
      <c r="A68" s="1"/>
      <c r="B68" s="1">
        <v>959562</v>
      </c>
      <c r="C68" s="1" t="s">
        <v>233</v>
      </c>
      <c r="D68" s="1">
        <v>11866</v>
      </c>
      <c r="E68" s="2" t="s">
        <v>234</v>
      </c>
      <c r="F68" s="2" t="s">
        <v>235</v>
      </c>
      <c r="G68" s="2">
        <v>-4</v>
      </c>
      <c r="H68" s="2">
        <v>0</v>
      </c>
      <c r="I68" s="1">
        <v>0</v>
      </c>
      <c r="J68" s="3" t="s">
        <v>17</v>
      </c>
      <c r="K68" s="2" t="str">
        <f>J68*1008.00</f>
        <v>0</v>
      </c>
      <c r="L68" s="5"/>
    </row>
    <row r="69" spans="1:12" customHeight="1" ht="105" outlineLevel="5">
      <c r="A69" s="1"/>
      <c r="B69" s="1">
        <v>890134</v>
      </c>
      <c r="C69" s="1" t="s">
        <v>236</v>
      </c>
      <c r="D69" s="1" t="s">
        <v>237</v>
      </c>
      <c r="E69" s="2" t="s">
        <v>238</v>
      </c>
      <c r="F69" s="2" t="s">
        <v>239</v>
      </c>
      <c r="G69" s="2" t="s">
        <v>240</v>
      </c>
      <c r="H69" s="2">
        <v>0</v>
      </c>
      <c r="I69" s="1">
        <v>0</v>
      </c>
      <c r="J69" s="3" t="s">
        <v>17</v>
      </c>
      <c r="K69" s="2" t="str">
        <f>J69*632.10</f>
        <v>0</v>
      </c>
      <c r="L69" s="5"/>
    </row>
    <row r="70" spans="1:12" customHeight="1" ht="105" outlineLevel="5">
      <c r="A70" s="1"/>
      <c r="B70" s="1">
        <v>890135</v>
      </c>
      <c r="C70" s="1" t="s">
        <v>241</v>
      </c>
      <c r="D70" s="1" t="s">
        <v>242</v>
      </c>
      <c r="E70" s="2" t="s">
        <v>243</v>
      </c>
      <c r="F70" s="2" t="s">
        <v>239</v>
      </c>
      <c r="G70" s="2">
        <v>0</v>
      </c>
      <c r="H70" s="2">
        <v>0</v>
      </c>
      <c r="I70" s="1">
        <v>0</v>
      </c>
      <c r="J70" s="3" t="s">
        <v>17</v>
      </c>
      <c r="K70" s="2" t="str">
        <f>J70*632.10</f>
        <v>0</v>
      </c>
      <c r="L70" s="5"/>
    </row>
    <row r="71" spans="1:12" customHeight="1" ht="105" outlineLevel="5">
      <c r="A71" s="1"/>
      <c r="B71" s="1">
        <v>890136</v>
      </c>
      <c r="C71" s="1" t="s">
        <v>244</v>
      </c>
      <c r="D71" s="1" t="s">
        <v>245</v>
      </c>
      <c r="E71" s="2" t="s">
        <v>246</v>
      </c>
      <c r="F71" s="2" t="s">
        <v>247</v>
      </c>
      <c r="G71" s="2">
        <v>0</v>
      </c>
      <c r="H71" s="2">
        <v>0</v>
      </c>
      <c r="I71" s="1">
        <v>0</v>
      </c>
      <c r="J71" s="3" t="s">
        <v>17</v>
      </c>
      <c r="K71" s="2" t="str">
        <f>J71*664.44</f>
        <v>0</v>
      </c>
      <c r="L71" s="5"/>
    </row>
    <row r="72" spans="1:12" customHeight="1" ht="105" outlineLevel="5">
      <c r="A72" s="1"/>
      <c r="B72" s="1">
        <v>882127</v>
      </c>
      <c r="C72" s="1" t="s">
        <v>248</v>
      </c>
      <c r="D72" s="1" t="s">
        <v>249</v>
      </c>
      <c r="E72" s="2" t="s">
        <v>250</v>
      </c>
      <c r="F72" s="2" t="s">
        <v>251</v>
      </c>
      <c r="G72" s="2">
        <v>8</v>
      </c>
      <c r="H72" s="2">
        <v>0</v>
      </c>
      <c r="I72" s="1">
        <v>0</v>
      </c>
      <c r="J72" s="3" t="s">
        <v>17</v>
      </c>
      <c r="K72" s="2" t="str">
        <f>J72*563.72</f>
        <v>0</v>
      </c>
      <c r="L72" s="5"/>
    </row>
    <row r="73" spans="1:12" customHeight="1" ht="105" outlineLevel="5">
      <c r="A73" s="1"/>
      <c r="B73" s="1">
        <v>882128</v>
      </c>
      <c r="C73" s="1" t="s">
        <v>252</v>
      </c>
      <c r="D73" s="1" t="s">
        <v>253</v>
      </c>
      <c r="E73" s="2" t="s">
        <v>254</v>
      </c>
      <c r="F73" s="2" t="s">
        <v>255</v>
      </c>
      <c r="G73" s="2">
        <v>0</v>
      </c>
      <c r="H73" s="2">
        <v>0</v>
      </c>
      <c r="I73" s="1">
        <v>0</v>
      </c>
      <c r="J73" s="3" t="s">
        <v>17</v>
      </c>
      <c r="K73" s="2" t="str">
        <f>J73*581.67</f>
        <v>0</v>
      </c>
      <c r="L73" s="5"/>
    </row>
    <row r="74" spans="1:12" customHeight="1" ht="105" outlineLevel="5">
      <c r="A74" s="1"/>
      <c r="B74" s="1">
        <v>882129</v>
      </c>
      <c r="C74" s="1" t="s">
        <v>256</v>
      </c>
      <c r="D74" s="1" t="s">
        <v>257</v>
      </c>
      <c r="E74" s="2" t="s">
        <v>258</v>
      </c>
      <c r="F74" s="2" t="s">
        <v>259</v>
      </c>
      <c r="G74" s="2">
        <v>0</v>
      </c>
      <c r="H74" s="2">
        <v>0</v>
      </c>
      <c r="I74" s="1">
        <v>0</v>
      </c>
      <c r="J74" s="3" t="s">
        <v>17</v>
      </c>
      <c r="K74" s="2" t="str">
        <f>J74*633.74</f>
        <v>0</v>
      </c>
      <c r="L74" s="5"/>
    </row>
    <row r="75" spans="1:12" outlineLevel="2">
      <c r="A75" s="8" t="s">
        <v>260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838033</v>
      </c>
      <c r="C76" s="1" t="s">
        <v>261</v>
      </c>
      <c r="D76" s="1" t="s">
        <v>262</v>
      </c>
      <c r="E76" s="2" t="s">
        <v>263</v>
      </c>
      <c r="F76" s="2" t="s">
        <v>264</v>
      </c>
      <c r="G76" s="2">
        <v>0</v>
      </c>
      <c r="H76" s="2">
        <v>0</v>
      </c>
      <c r="I76" s="1">
        <v>0</v>
      </c>
      <c r="J76" s="3" t="s">
        <v>17</v>
      </c>
      <c r="K76" s="2" t="str">
        <f>J76*340.00</f>
        <v>0</v>
      </c>
      <c r="L76" s="5"/>
    </row>
    <row r="77" spans="1:12" customHeight="1" ht="105" outlineLevel="4">
      <c r="A77" s="1"/>
      <c r="B77" s="1">
        <v>824605</v>
      </c>
      <c r="C77" s="1" t="s">
        <v>265</v>
      </c>
      <c r="D77" s="1" t="s">
        <v>266</v>
      </c>
      <c r="E77" s="2" t="s">
        <v>267</v>
      </c>
      <c r="F77" s="2" t="s">
        <v>268</v>
      </c>
      <c r="G77" s="2">
        <v>0</v>
      </c>
      <c r="H77" s="2">
        <v>0</v>
      </c>
      <c r="I77" s="1">
        <v>0</v>
      </c>
      <c r="J77" s="3" t="s">
        <v>17</v>
      </c>
      <c r="K77" s="2" t="str">
        <f>J77*446.88</f>
        <v>0</v>
      </c>
      <c r="L77" s="5"/>
    </row>
    <row r="78" spans="1:12" customHeight="1" ht="105" outlineLevel="4">
      <c r="A78" s="1"/>
      <c r="B78" s="1">
        <v>824606</v>
      </c>
      <c r="C78" s="1" t="s">
        <v>269</v>
      </c>
      <c r="D78" s="1" t="s">
        <v>270</v>
      </c>
      <c r="E78" s="2" t="s">
        <v>271</v>
      </c>
      <c r="F78" s="2" t="s">
        <v>272</v>
      </c>
      <c r="G78" s="2">
        <v>0</v>
      </c>
      <c r="H78" s="2">
        <v>0</v>
      </c>
      <c r="I78" s="1">
        <v>0</v>
      </c>
      <c r="J78" s="3" t="s">
        <v>17</v>
      </c>
      <c r="K78" s="2" t="str">
        <f>J78*943.74</f>
        <v>0</v>
      </c>
      <c r="L78" s="5"/>
    </row>
    <row r="79" spans="1:12" customHeight="1" ht="105" outlineLevel="4">
      <c r="A79" s="1"/>
      <c r="B79" s="1">
        <v>824607</v>
      </c>
      <c r="C79" s="1" t="s">
        <v>273</v>
      </c>
      <c r="D79" s="1" t="s">
        <v>274</v>
      </c>
      <c r="E79" s="2" t="s">
        <v>275</v>
      </c>
      <c r="F79" s="2" t="s">
        <v>276</v>
      </c>
      <c r="G79" s="2">
        <v>0</v>
      </c>
      <c r="H79" s="2">
        <v>0</v>
      </c>
      <c r="I79" s="1">
        <v>0</v>
      </c>
      <c r="J79" s="3" t="s">
        <v>17</v>
      </c>
      <c r="K79" s="2" t="str">
        <f>J79*859.95</f>
        <v>0</v>
      </c>
      <c r="L79" s="5"/>
    </row>
    <row r="80" spans="1:12" customHeight="1" ht="105" outlineLevel="4">
      <c r="A80" s="1"/>
      <c r="B80" s="1">
        <v>853425</v>
      </c>
      <c r="C80" s="1" t="s">
        <v>277</v>
      </c>
      <c r="D80" s="1" t="s">
        <v>278</v>
      </c>
      <c r="E80" s="2" t="s">
        <v>279</v>
      </c>
      <c r="F80" s="2" t="s">
        <v>247</v>
      </c>
      <c r="G80" s="2">
        <v>0</v>
      </c>
      <c r="H80" s="2">
        <v>0</v>
      </c>
      <c r="I80" s="1">
        <v>0</v>
      </c>
      <c r="J80" s="3" t="s">
        <v>17</v>
      </c>
      <c r="K80" s="2" t="str">
        <f>J80*664.44</f>
        <v>0</v>
      </c>
      <c r="L80" s="5"/>
    </row>
    <row r="81" spans="1:12" customHeight="1" ht="105" outlineLevel="4">
      <c r="A81" s="1"/>
      <c r="B81" s="1">
        <v>853426</v>
      </c>
      <c r="C81" s="1" t="s">
        <v>280</v>
      </c>
      <c r="D81" s="1" t="s">
        <v>281</v>
      </c>
      <c r="E81" s="2" t="s">
        <v>282</v>
      </c>
      <c r="F81" s="2" t="s">
        <v>283</v>
      </c>
      <c r="G81" s="2">
        <v>6</v>
      </c>
      <c r="H81" s="2">
        <v>0</v>
      </c>
      <c r="I81" s="1">
        <v>0</v>
      </c>
      <c r="J81" s="3" t="s">
        <v>17</v>
      </c>
      <c r="K81" s="2" t="str">
        <f>J81*496.86</f>
        <v>0</v>
      </c>
      <c r="L81" s="5"/>
    </row>
    <row r="82" spans="1:12" outlineLevel="4">
      <c r="A82" s="1"/>
      <c r="B82" s="1">
        <v>959565</v>
      </c>
      <c r="C82" s="1" t="s">
        <v>284</v>
      </c>
      <c r="D82" s="1">
        <v>55051</v>
      </c>
      <c r="E82" s="2" t="s">
        <v>285</v>
      </c>
      <c r="F82" s="2" t="s">
        <v>286</v>
      </c>
      <c r="G82" s="2">
        <v>0</v>
      </c>
      <c r="H82" s="2">
        <v>0</v>
      </c>
      <c r="I82" s="1">
        <v>0</v>
      </c>
      <c r="J82" s="3" t="s">
        <v>17</v>
      </c>
      <c r="K82" s="2" t="str">
        <f>J82*1255.00</f>
        <v>0</v>
      </c>
      <c r="L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7:K27"/>
    <mergeCell ref="A35:K35"/>
    <mergeCell ref="A43:K43"/>
    <mergeCell ref="A75:K75"/>
    <mergeCell ref="A44:K44"/>
    <mergeCell ref="A52:K52"/>
    <mergeCell ref="A58:K5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2026-07-12T12:38:25+03:00</dcterms:created>
  <dcterms:modified xsi:type="dcterms:W3CDTF">2026-07-12T12:38:25+03:00</dcterms:modified>
  <dc:title>Untitled Spreadsheet</dc:title>
  <dc:description/>
  <dc:subject/>
  <cp:keywords/>
  <cp:category/>
</cp:coreProperties>
</file>