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<sst xmlns="http://schemas.openxmlformats.org/spreadsheetml/2006/main" uniqueCount="254">
  <si>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</si>
  <si>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</si>
  <si>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</si>
  <si>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</si>
  <si>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</si>
  <si>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</si>
  <si>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</si>
  <si>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</si>
  <si>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</si>
  <si>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</si>
  <si>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Клапана обратные</t>
  </si>
  <si>
    <t>Обратные клапана латунные VIEIR стандарт</t>
  </si>
  <si>
    <t>FIO-290001</t>
  </si>
  <si>
    <t>ZH673Q</t>
  </si>
  <si>
    <t>клапан обратный пруж. VR с лат.серд. 1/2" (25/240шт)</t>
  </si>
  <si>
    <t>365.38 руб.</t>
  </si>
  <si>
    <t>шт</t>
  </si>
  <si>
    <t>FIO-290002</t>
  </si>
  <si>
    <t>ZH674Q</t>
  </si>
  <si>
    <t>клапан обратный пруж. VR с лат.серд. 3/4" (8/128шт)</t>
  </si>
  <si>
    <t>523.30 руб.</t>
  </si>
  <si>
    <t>FIO-290003</t>
  </si>
  <si>
    <t>ZH675Q</t>
  </si>
  <si>
    <t>клапан обратный пруж. VR с лат.серд. 1" (8/72шт)</t>
  </si>
  <si>
    <t>679.67 руб.</t>
  </si>
  <si>
    <t>&gt;25</t>
  </si>
  <si>
    <t>Обратные клапана латунные VIEIR усиленные</t>
  </si>
  <si>
    <t>FIO-210001</t>
  </si>
  <si>
    <t>ZH673</t>
  </si>
  <si>
    <t>клапан обратный пруж. VR усиленый 1/2" с лат.серд. (20/160шт)</t>
  </si>
  <si>
    <t>425.76 руб.</t>
  </si>
  <si>
    <t>&gt;50</t>
  </si>
  <si>
    <t>FIO-210002</t>
  </si>
  <si>
    <t>ZH674</t>
  </si>
  <si>
    <t>клапан обратный пруж. VR усиленый 3/4" с лат.серд. (12/96шт)</t>
  </si>
  <si>
    <t>670.38 руб.</t>
  </si>
  <si>
    <t>FIO-210003</t>
  </si>
  <si>
    <t>ZH675</t>
  </si>
  <si>
    <t>клапан обратный пруж. VR усиленый 1" с лат.серд. (8/64шт)</t>
  </si>
  <si>
    <t>978.48 руб.</t>
  </si>
  <si>
    <t>FIO-210004</t>
  </si>
  <si>
    <t>ZH676</t>
  </si>
  <si>
    <t>клапан обратный пруж. VR усиленый 1 1/4" с лат.серд. (4/40шт)</t>
  </si>
  <si>
    <t>1 442.94 руб.</t>
  </si>
  <si>
    <t>FIO-210005</t>
  </si>
  <si>
    <t>ZH677</t>
  </si>
  <si>
    <t>клапан обратный пруж. VR усиленый 1 1/2" с лат.серд. (2/32шт)</t>
  </si>
  <si>
    <t>2 189.18 руб.</t>
  </si>
  <si>
    <t>FIO-210006</t>
  </si>
  <si>
    <t>ZH678</t>
  </si>
  <si>
    <t>клапан обратный пруж. VR усиленый 2" с лат.серд. (2/32шт)</t>
  </si>
  <si>
    <t>3 347.25 руб.</t>
  </si>
  <si>
    <t>FIO-290004</t>
  </si>
  <si>
    <t>ZHM675</t>
  </si>
  <si>
    <t>клапан обратный пруж.  с лат.серд. 1" НАР-ВН (для скважин) с доп. упл. (8/64шт)</t>
  </si>
  <si>
    <t>959.90 руб.</t>
  </si>
  <si>
    <t>&gt;100</t>
  </si>
  <si>
    <t>FIO-290005</t>
  </si>
  <si>
    <t>ZHM676</t>
  </si>
  <si>
    <t>клапан обратный пруж. VR усиленный с лат.серд. 1" ВН-НАР с доп. упл. (для насос. станции) (8/64шт)</t>
  </si>
  <si>
    <t>Обратные клапана латунные VALTEC</t>
  </si>
  <si>
    <t>VLC-441001</t>
  </si>
  <si>
    <t>VT.151.N.04</t>
  </si>
  <si>
    <t>Клапан обратный  1/2" (латунный золотник) (13 /208шт)</t>
  </si>
  <si>
    <t>529.00 руб.</t>
  </si>
  <si>
    <t>&gt;10</t>
  </si>
  <si>
    <t>VLC-441002</t>
  </si>
  <si>
    <t>VT.151.N.05</t>
  </si>
  <si>
    <t>Клапан обратный  3/4" (латунный золотник) (11 /132шт)</t>
  </si>
  <si>
    <t>755.00 руб.</t>
  </si>
  <si>
    <t>&gt;1000</t>
  </si>
  <si>
    <t>VLC-441003</t>
  </si>
  <si>
    <t>VT.151.N.06</t>
  </si>
  <si>
    <t>Клапан обратный  1" (латунный золотник)  (8 /96шт)</t>
  </si>
  <si>
    <t>1 201.00 руб.</t>
  </si>
  <si>
    <t>&gt;500</t>
  </si>
  <si>
    <t>VLC-441004</t>
  </si>
  <si>
    <t>VT.161.N.04</t>
  </si>
  <si>
    <t>Клапан обратный  1/2"  (20 /320шт)</t>
  </si>
  <si>
    <t>472.00 руб.</t>
  </si>
  <si>
    <t>VLC-441005</t>
  </si>
  <si>
    <t>VT.161.N.05</t>
  </si>
  <si>
    <t>Клапан обратный  3/4"  (15 /240шт)</t>
  </si>
  <si>
    <t>580.00 руб.</t>
  </si>
  <si>
    <t>VLC-441006</t>
  </si>
  <si>
    <t>VT.161.N.06</t>
  </si>
  <si>
    <t>Клапан обратный  1"  (10 /120шт)</t>
  </si>
  <si>
    <t>959.00 руб.</t>
  </si>
  <si>
    <t>VLC-441007</t>
  </si>
  <si>
    <t>VT.161.N.07</t>
  </si>
  <si>
    <t>Клапан обратный  1 1/4" (6 /72шт)</t>
  </si>
  <si>
    <t>1 373.00 руб.</t>
  </si>
  <si>
    <t>VLC-441008</t>
  </si>
  <si>
    <t>VT.161.N.08</t>
  </si>
  <si>
    <t>Клапан обратный  1 1/2" (4 /48шт)</t>
  </si>
  <si>
    <t>2 309.00 руб.</t>
  </si>
  <si>
    <t>VLC-441009</t>
  </si>
  <si>
    <t>VT.161.N.09</t>
  </si>
  <si>
    <t>Клапан обратный  2" (3 /24шт)</t>
  </si>
  <si>
    <t>3 285.00 руб.</t>
  </si>
  <si>
    <t>VLC-441010</t>
  </si>
  <si>
    <t>VT.171.N.04</t>
  </si>
  <si>
    <t>Обратный клапан с дренажем и воздухоотводчиком  1/2" (10 /60шт)</t>
  </si>
  <si>
    <t>1 206.00 руб.</t>
  </si>
  <si>
    <t>VLC-441011</t>
  </si>
  <si>
    <t>VT.171.N.05</t>
  </si>
  <si>
    <t>Обратный клапан с дренажем и воздухоотводчиком  3/4" (8 /32шт)</t>
  </si>
  <si>
    <t>1 642.00 руб.</t>
  </si>
  <si>
    <t>VLC-441012</t>
  </si>
  <si>
    <t>VT.171.N.06</t>
  </si>
  <si>
    <t>Обратный клапан с дренажем и воздухоотводчиком  1" (6 /24шт)</t>
  </si>
  <si>
    <t>2 466.00 руб.</t>
  </si>
  <si>
    <t>VLC-441013</t>
  </si>
  <si>
    <t>VT.171.N.07</t>
  </si>
  <si>
    <t>Обратный клапан с дренажем и воздухоотводчиком  1 1/4" (3 /12шт)</t>
  </si>
  <si>
    <t>3 692.00 руб.</t>
  </si>
  <si>
    <t>VLC-441014</t>
  </si>
  <si>
    <t>VT.202.N.06</t>
  </si>
  <si>
    <t>Клапан обратный для гравитационных  систем   1" (3 /24шт)</t>
  </si>
  <si>
    <t>3 761.00 руб.</t>
  </si>
  <si>
    <t>VLC-441015</t>
  </si>
  <si>
    <t>VT.202.N.07</t>
  </si>
  <si>
    <t>Клапан обратный для гравитационных  систем  1 1/4" (2 /16шт)</t>
  </si>
  <si>
    <t>6 000.00 руб.</t>
  </si>
  <si>
    <t>VLC-999007</t>
  </si>
  <si>
    <t>VT.151.N.07</t>
  </si>
  <si>
    <t>Клапан обратный 1 1/4" (латунный золотник)</t>
  </si>
  <si>
    <t>1 836.00 руб.</t>
  </si>
  <si>
    <t>VLC-999008</t>
  </si>
  <si>
    <t>VT.151.N.08</t>
  </si>
  <si>
    <t>Клапан обратный 1 1/2" (латунный золотник)</t>
  </si>
  <si>
    <t>2 534.00 руб.</t>
  </si>
  <si>
    <t>VLC-999009</t>
  </si>
  <si>
    <t>VT.151.N.09</t>
  </si>
  <si>
    <t>Клапан обратный 2" (латунный золотник)</t>
  </si>
  <si>
    <t>3 780.00 руб.</t>
  </si>
  <si>
    <t>Обратные клапана латунные VIEIR горизонтальные</t>
  </si>
  <si>
    <t>FIO-250001</t>
  </si>
  <si>
    <t>ZH679</t>
  </si>
  <si>
    <t>Горизонтальный обратный клапан  1/2 VR (20/160шт)</t>
  </si>
  <si>
    <t>348.35 руб.</t>
  </si>
  <si>
    <t>FIO-250002</t>
  </si>
  <si>
    <t>ZH680</t>
  </si>
  <si>
    <t>Горизонтальный обратный клапан  3/4 VR (12/96шт)</t>
  </si>
  <si>
    <t>481.50 руб.</t>
  </si>
  <si>
    <t>FIO-250003</t>
  </si>
  <si>
    <t>ZH681</t>
  </si>
  <si>
    <t>Горизонтальный обратный клапан  1 VR (10/80шт)</t>
  </si>
  <si>
    <t>769.47 руб.</t>
  </si>
  <si>
    <t>FIO-250004</t>
  </si>
  <si>
    <t>ZH682</t>
  </si>
  <si>
    <t>Горизонтальный обратный клапан  11/4 VR (5/40шт)</t>
  </si>
  <si>
    <t>1 320.63 руб.</t>
  </si>
  <si>
    <t>FIO-250005</t>
  </si>
  <si>
    <t>ZH683</t>
  </si>
  <si>
    <t>Горизонтальный обратный клапан  11/2  VR (4/32шт)</t>
  </si>
  <si>
    <t>1 596.22 руб.</t>
  </si>
  <si>
    <t>FIO-250006</t>
  </si>
  <si>
    <t>ZH684</t>
  </si>
  <si>
    <t>Горизонтальный обратный клапан  2  VR (3/24шт)</t>
  </si>
  <si>
    <t>2 419.87 руб.</t>
  </si>
  <si>
    <t>Обратные клапана латунные ZEGOR</t>
  </si>
  <si>
    <t>ZGR-000054</t>
  </si>
  <si>
    <t>FL1</t>
  </si>
  <si>
    <t>Обратный клапан Zegor усиленный 1/2" латунный шток (35/140шт)</t>
  </si>
  <si>
    <t>345.71 руб.</t>
  </si>
  <si>
    <t>ZGR-000055</t>
  </si>
  <si>
    <t>FL2</t>
  </si>
  <si>
    <t>Обратный клапан Zegor усиленный 3/4" латунный шток (25/100шт)</t>
  </si>
  <si>
    <t>506.32 руб.</t>
  </si>
  <si>
    <t>ZGR-000056</t>
  </si>
  <si>
    <t>FL3</t>
  </si>
  <si>
    <t>Обратный клапан Zegor усиленный 1" латунный шток (20/80шт)</t>
  </si>
  <si>
    <t>710.58 руб.</t>
  </si>
  <si>
    <t>ZGR-000121</t>
  </si>
  <si>
    <t>FL4</t>
  </si>
  <si>
    <t>Обратный клапан Zegor усиленный 1 1/4" латунный шток (15/60шт)</t>
  </si>
  <si>
    <t>965.37 руб.</t>
  </si>
  <si>
    <t>ZGR-000122</t>
  </si>
  <si>
    <t>FL5</t>
  </si>
  <si>
    <t>Обратный клапан Zegor усиленный 1 1/2" латунный шток (9/36шт)</t>
  </si>
  <si>
    <t>1 602.35 руб.</t>
  </si>
  <si>
    <t>ZGR-000123</t>
  </si>
  <si>
    <t>FL6</t>
  </si>
  <si>
    <t>Обратный клапан Zegor усиленный 2" латунный шток (3/18шт)</t>
  </si>
  <si>
    <t>2 386.54 руб.</t>
  </si>
  <si>
    <t>ZGR-000131</t>
  </si>
  <si>
    <t>FLN3P</t>
  </si>
  <si>
    <t>Обратный клапан Zegor усиленный 1" НАР-ВН латунный шток (15/90шт)</t>
  </si>
  <si>
    <t>677.06 руб.</t>
  </si>
  <si>
    <t>ZGR-000132</t>
  </si>
  <si>
    <t>FLN4P</t>
  </si>
  <si>
    <t>Обратный клапан Zegor усиленный 1 1/4" НАР-ВН латунный шток (15/60шт)</t>
  </si>
  <si>
    <t>891.56 руб.</t>
  </si>
  <si>
    <t>Обратные клапана с сеткой</t>
  </si>
  <si>
    <t>FIO-201001</t>
  </si>
  <si>
    <t>Обратный клапан латунь с сеткой 1/2" (20/120шт)</t>
  </si>
  <si>
    <t>171.00 руб.</t>
  </si>
  <si>
    <t>FIO-201002</t>
  </si>
  <si>
    <t>Обратный клапан латунь с сеткой 3/4" (10/80шт)</t>
  </si>
  <si>
    <t>247.94 руб.</t>
  </si>
  <si>
    <t>FIO-201003</t>
  </si>
  <si>
    <t>Обратный клапан латунь с сеткой 1" (10/80шт)</t>
  </si>
  <si>
    <t>357.69 руб.</t>
  </si>
  <si>
    <t>FIO-201004</t>
  </si>
  <si>
    <t>Обратный клапан латунь с сеткой 11/4" (5/50шт)</t>
  </si>
  <si>
    <t>574.27 руб.</t>
  </si>
  <si>
    <t>Обратные клапана латунные TM</t>
  </si>
  <si>
    <t>OTM-110554</t>
  </si>
  <si>
    <t>Обратный клапан с метал. штоком 1/2" (10/200шт)</t>
  </si>
  <si>
    <t>225.72 руб.</t>
  </si>
  <si>
    <t>OTM-110555</t>
  </si>
  <si>
    <t>Обратный клапан с метал. штоком 3/4" (10/200шт)</t>
  </si>
  <si>
    <t>340.29 руб.</t>
  </si>
  <si>
    <t>OTM-110556</t>
  </si>
  <si>
    <t>Обратный клапан с метал. штоком 1" (10/150шт)</t>
  </si>
  <si>
    <t>393.30 руб.</t>
  </si>
  <si>
    <t>Обратные клапана латунные VIEIR никелированные</t>
  </si>
  <si>
    <t>VER-001164</t>
  </si>
  <si>
    <t>ZH673-N</t>
  </si>
  <si>
    <t>Обратный клапан с металическим  штоком,  никелированный 1/2"  (200/25шт)</t>
  </si>
  <si>
    <t>435.05 руб.</t>
  </si>
  <si>
    <t>VER-001165</t>
  </si>
  <si>
    <t>ZH674-N</t>
  </si>
  <si>
    <t>Обратный клапан с металическим  штоком,  никелированный 3/4"  (128/16шт)</t>
  </si>
  <si>
    <t>636.32 руб.</t>
  </si>
  <si>
    <t>VER-001166</t>
  </si>
  <si>
    <t>ZH675-N</t>
  </si>
  <si>
    <t>Обратный клапан с металическим  штоком,  никелированный 1"  (72/9шт)</t>
  </si>
  <si>
    <t>870.10 руб.</t>
  </si>
  <si>
    <t>VER-001625</t>
  </si>
  <si>
    <t>ZH650-01</t>
  </si>
  <si>
    <t>Обратный клапан 1/2" латунный никелированный (120/12шт)</t>
  </si>
  <si>
    <t>356.09 руб.</t>
  </si>
  <si>
    <t>VER-001626</t>
  </si>
  <si>
    <t>ZH650-02</t>
  </si>
  <si>
    <t>Обратный клапан 3/4" латунный никелированный (60/6шт)</t>
  </si>
  <si>
    <t>VER-001627</t>
  </si>
  <si>
    <t>ZH650-03</t>
  </si>
  <si>
    <t>Обратный клапан 1" латунный никелированный (50/5шт)</t>
  </si>
  <si>
    <t>805.07 руб.</t>
  </si>
  <si>
    <t>Обратные клапана латунные TEBO</t>
  </si>
  <si>
    <t>ALT-122001</t>
  </si>
  <si>
    <t>T-Ко.701.12.CN</t>
  </si>
  <si>
    <t>Клапан обратный TEBO ВН/ВН 1/2" латунный сердечник (25/200)</t>
  </si>
  <si>
    <t>394.60 руб.</t>
  </si>
  <si>
    <t>ALT-122002</t>
  </si>
  <si>
    <t>T-Ко.701.34.CN</t>
  </si>
  <si>
    <t>Клапан обратный TEBO ВН/ВН 3/4" латунный сердечник (20/160) (шт.)</t>
  </si>
  <si>
    <t>443.51 руб.</t>
  </si>
  <si>
    <t>ALT-122003</t>
  </si>
  <si>
    <t>T-Ко.701.1.CN</t>
  </si>
  <si>
    <t>Клапан обратный TEBO ВН/ВН 1" латунный сердечник (12/96)</t>
  </si>
  <si>
    <t>794.80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</si>
</sst>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8695c9_d46a_11e9_8109_003048fd731b_4829afe5_0627_11ea_810d_003048fd731b1.jpeg"/><Relationship Id="rId2" Type="http://schemas.openxmlformats.org/officeDocument/2006/relationships/image" Target="../media/c68695c5_d46a_11e9_8109_003048fd731b_4829afe6_0627_11ea_810d_003048fd731b2.jpeg"/><Relationship Id="rId3" Type="http://schemas.openxmlformats.org/officeDocument/2006/relationships/image" Target="../media/c68695c7_d46a_11e9_8109_003048fd731b_4829afe7_0627_11ea_810d_003048fd731b3.jpeg"/><Relationship Id="rId4" Type="http://schemas.openxmlformats.org/officeDocument/2006/relationships/image" Target="../media/8a41ba1d_86a5_11e9_8101_003048fd731b_c85d7d5d_281d_11ed_a30f_00259070b4874.jpeg"/><Relationship Id="rId5" Type="http://schemas.openxmlformats.org/officeDocument/2006/relationships/image" Target="../media/8a41ba1f_86a5_11e9_8101_003048fd731b_c85d7d5e_281d_11ed_a30f_00259070b4875.jpeg"/><Relationship Id="rId6" Type="http://schemas.openxmlformats.org/officeDocument/2006/relationships/image" Target="../media/8a41ba21_86a5_11e9_8101_003048fd731b_c85d7d5f_281d_11ed_a30f_00259070b4876.jpeg"/><Relationship Id="rId7" Type="http://schemas.openxmlformats.org/officeDocument/2006/relationships/image" Target="../media/8a41ba23_86a5_11e9_8101_003048fd731b_c85d7d60_281d_11ed_a30f_00259070b4877.jpeg"/><Relationship Id="rId8" Type="http://schemas.openxmlformats.org/officeDocument/2006/relationships/image" Target="../media/8a41ba25_86a5_11e9_8101_003048fd731b_c85d7d61_281d_11ed_a30f_00259070b4878.jpeg"/><Relationship Id="rId9" Type="http://schemas.openxmlformats.org/officeDocument/2006/relationships/image" Target="../media/8a41ba27_86a5_11e9_8101_003048fd731b_c85d7d62_281d_11ed_a30f_00259070b4879.jpeg"/><Relationship Id="rId10" Type="http://schemas.openxmlformats.org/officeDocument/2006/relationships/image" Target="../media/4687ac7f_ffbc_11e9_810b_003048fd731b_4a7d77f8_0312_11ef_a5a4_047c1617b14310.jpeg"/><Relationship Id="rId11" Type="http://schemas.openxmlformats.org/officeDocument/2006/relationships/image" Target="../media/3650f77e_f3c8_11eb_82ff_003048fd731b_4a7d77fa_0312_11ef_a5a4_047c1617b14311.jpeg"/><Relationship Id="rId12" Type="http://schemas.openxmlformats.org/officeDocument/2006/relationships/image" Target="../media/8a41b9e0_86a5_11e9_8101_003048fd731b_c85d7d0e_281d_11ed_a30f_00259070b48712.jpeg"/><Relationship Id="rId13" Type="http://schemas.openxmlformats.org/officeDocument/2006/relationships/image" Target="../media/8a41b9e4_86a5_11e9_8101_003048fd731b_c85d7d12_281d_11ed_a30f_00259070b48713.jpeg"/><Relationship Id="rId14" Type="http://schemas.openxmlformats.org/officeDocument/2006/relationships/image" Target="../media/8a41b9e8_86a5_11e9_8101_003048fd731b_c85d7d16_281d_11ed_a30f_00259070b48714.jpeg"/><Relationship Id="rId15" Type="http://schemas.openxmlformats.org/officeDocument/2006/relationships/image" Target="../media/8a41b9ec_86a5_11e9_8101_003048fd731b_c85d7d26_281d_11ed_a30f_00259070b48715.jpeg"/><Relationship Id="rId16" Type="http://schemas.openxmlformats.org/officeDocument/2006/relationships/image" Target="../media/8a41b9f0_86a5_11e9_8101_003048fd731b_c85d7d2a_281d_11ed_a30f_00259070b48716.jpeg"/><Relationship Id="rId17" Type="http://schemas.openxmlformats.org/officeDocument/2006/relationships/image" Target="../media/8a41b9f4_86a5_11e9_8101_003048fd731b_c85d7d2e_281d_11ed_a30f_00259070b48717.jpeg"/><Relationship Id="rId18" Type="http://schemas.openxmlformats.org/officeDocument/2006/relationships/image" Target="../media/8a41b9f8_86a5_11e9_8101_003048fd731b_c85d7d32_281d_11ed_a30f_00259070b48718.jpeg"/><Relationship Id="rId19" Type="http://schemas.openxmlformats.org/officeDocument/2006/relationships/image" Target="../media/8a41b9fc_86a5_11e9_8101_003048fd731b_c85d7d36_281d_11ed_a30f_00259070b48719.jpeg"/><Relationship Id="rId20" Type="http://schemas.openxmlformats.org/officeDocument/2006/relationships/image" Target="../media/8a41ba00_86a5_11e9_8101_003048fd731b_c85d7d3a_281d_11ed_a30f_00259070b48720.jpeg"/><Relationship Id="rId21" Type="http://schemas.openxmlformats.org/officeDocument/2006/relationships/image" Target="../media/8a41ba04_86a5_11e9_8101_003048fd731b_c85d7d3e_281d_11ed_a30f_00259070b48721.jpeg"/><Relationship Id="rId22" Type="http://schemas.openxmlformats.org/officeDocument/2006/relationships/image" Target="../media/8a41ba08_86a5_11e9_8101_003048fd731b_c85d7d42_281d_11ed_a30f_00259070b48722.jpeg"/><Relationship Id="rId23" Type="http://schemas.openxmlformats.org/officeDocument/2006/relationships/image" Target="../media/8a41ba0c_86a5_11e9_8101_003048fd731b_c85d7d46_281d_11ed_a30f_00259070b48723.jpeg"/><Relationship Id="rId24" Type="http://schemas.openxmlformats.org/officeDocument/2006/relationships/image" Target="../media/8a41ba10_86a5_11e9_8101_003048fd731b_c85d7d4a_281d_11ed_a30f_00259070b48724.jpeg"/><Relationship Id="rId25" Type="http://schemas.openxmlformats.org/officeDocument/2006/relationships/image" Target="../media/8a41ba14_86a5_11e9_8101_003048fd731b_c85d7d4e_281d_11ed_a30f_00259070b48725.jpeg"/><Relationship Id="rId26" Type="http://schemas.openxmlformats.org/officeDocument/2006/relationships/image" Target="../media/8a41ba18_86a5_11e9_8101_003048fd731b_c85d7d50_281d_11ed_a30f_00259070b48726.jpeg"/><Relationship Id="rId27" Type="http://schemas.openxmlformats.org/officeDocument/2006/relationships/image" Target="../media/3a76c3b5_0b65_11ec_831e_003048fd731b_c85d7d1a_281d_11ed_a30f_00259070b48727.jpeg"/><Relationship Id="rId28" Type="http://schemas.openxmlformats.org/officeDocument/2006/relationships/image" Target="../media/3a76c3b7_0b65_11ec_831e_003048fd731b_c85d7d1e_281d_11ed_a30f_00259070b48728.jpeg"/><Relationship Id="rId29" Type="http://schemas.openxmlformats.org/officeDocument/2006/relationships/image" Target="../media/3a76c3b9_0b65_11ec_831e_003048fd731b_c85d7d22_281d_11ed_a30f_00259070b48729.jpeg"/><Relationship Id="rId30" Type="http://schemas.openxmlformats.org/officeDocument/2006/relationships/image" Target="../media/8a41ba73_86a5_11e9_8101_003048fd731b_c85d7d57_281d_11ed_a30f_00259070b48730.jpeg"/><Relationship Id="rId31" Type="http://schemas.openxmlformats.org/officeDocument/2006/relationships/image" Target="../media/8a41ba77_86a5_11e9_8101_003048fd731b_c85d7d58_281d_11ed_a30f_00259070b48731.jpeg"/><Relationship Id="rId32" Type="http://schemas.openxmlformats.org/officeDocument/2006/relationships/image" Target="../media/8a41ba7b_86a5_11e9_8101_003048fd731b_c85d7d59_281d_11ed_a30f_00259070b48732.jpeg"/><Relationship Id="rId33" Type="http://schemas.openxmlformats.org/officeDocument/2006/relationships/image" Target="../media/8a41ba7f_86a5_11e9_8101_003048fd731b_c85d7d5a_281d_11ed_a30f_00259070b48733.jpeg"/><Relationship Id="rId34" Type="http://schemas.openxmlformats.org/officeDocument/2006/relationships/image" Target="../media/8a41ba83_86a5_11e9_8101_003048fd731b_c85d7d5b_281d_11ed_a30f_00259070b48734.jpeg"/><Relationship Id="rId35" Type="http://schemas.openxmlformats.org/officeDocument/2006/relationships/image" Target="../media/8a41ba87_86a5_11e9_8101_003048fd731b_c85d7d5c_281d_11ed_a30f_00259070b48735.jpeg"/><Relationship Id="rId36" Type="http://schemas.openxmlformats.org/officeDocument/2006/relationships/image" Target="../media/f423f455_c461_11eb_82be_003048fd731b_a15553b6_602e_11ec_a20b_00259070b48736.jpeg"/><Relationship Id="rId37" Type="http://schemas.openxmlformats.org/officeDocument/2006/relationships/image" Target="../media/f423f457_c461_11eb_82be_003048fd731b_a15553b7_602e_11ec_a20b_00259070b48737.jpeg"/><Relationship Id="rId38" Type="http://schemas.openxmlformats.org/officeDocument/2006/relationships/image" Target="../media/f423f459_c461_11eb_82be_003048fd731b_a15553b8_602e_11ec_a20b_00259070b48738.jpeg"/><Relationship Id="rId39" Type="http://schemas.openxmlformats.org/officeDocument/2006/relationships/image" Target="../media/29b1cbc5_3e5b_11ec_836e_003048fd731b_a15553b9_602e_11ec_a20b_00259070b48739.jpeg"/><Relationship Id="rId40" Type="http://schemas.openxmlformats.org/officeDocument/2006/relationships/image" Target="../media/29b1cbc7_3e5b_11ec_836e_003048fd731b_a15553ba_602e_11ec_a20b_00259070b48740.jpeg"/><Relationship Id="rId41" Type="http://schemas.openxmlformats.org/officeDocument/2006/relationships/image" Target="../media/29b1cbc9_3e5b_11ec_836e_003048fd731b_a15553bb_602e_11ec_a20b_00259070b48741.jpeg"/><Relationship Id="rId42" Type="http://schemas.openxmlformats.org/officeDocument/2006/relationships/image" Target="../media/29b1cbd9_3e5b_11ec_836e_003048fd731b_c85d7d64_281d_11ed_a30f_00259070b48742.jpeg"/><Relationship Id="rId43" Type="http://schemas.openxmlformats.org/officeDocument/2006/relationships/image" Target="../media/29b1cbdb_3e5b_11ec_836e_003048fd731b_c85d7d65_281d_11ed_a30f_00259070b48743.jpeg"/><Relationship Id="rId44" Type="http://schemas.openxmlformats.org/officeDocument/2006/relationships/image" Target="../media/7ea6b7b2_b825_11eb_82ae_003048fd731b_c85d7d68_281d_11ed_a30f_00259070b48744.jpeg"/><Relationship Id="rId45" Type="http://schemas.openxmlformats.org/officeDocument/2006/relationships/image" Target="../media/7ea6b7b4_b825_11eb_82ae_003048fd731b_c85d7d6c_281d_11ed_a30f_00259070b48745.jpeg"/><Relationship Id="rId46" Type="http://schemas.openxmlformats.org/officeDocument/2006/relationships/image" Target="../media/7ea6b7b6_b825_11eb_82ae_003048fd731b_c85d7d66_281d_11ed_a30f_00259070b48746.jpeg"/><Relationship Id="rId47" Type="http://schemas.openxmlformats.org/officeDocument/2006/relationships/image" Target="../media/2aeadee1_d53b_11eb_82d4_003048fd731b_c85d7d6a_281d_11ed_a30f_00259070b48747.jpeg"/><Relationship Id="rId48" Type="http://schemas.openxmlformats.org/officeDocument/2006/relationships/image" Target="../media/c80274c4_2e67_11ef_a5dc_047c1617b143_d159f9f3_42c7_11ef_a5f7_047c1617b14348.jpeg"/><Relationship Id="rId49" Type="http://schemas.openxmlformats.org/officeDocument/2006/relationships/image" Target="../media/c80274c6_2e67_11ef_a5dc_047c1617b143_d159f9f6_42c7_11ef_a5f7_047c1617b14349.jpeg"/><Relationship Id="rId50" Type="http://schemas.openxmlformats.org/officeDocument/2006/relationships/image" Target="../media/c80274c8_2e67_11ef_a5dc_047c1617b143_d159f9f9_42c7_11ef_a5f7_047c1617b14350.jpeg"/><Relationship Id="rId51" Type="http://schemas.openxmlformats.org/officeDocument/2006/relationships/image" Target="../media/5a6d7b3d_847d_11ef_a64e_047c1617b143_1b5db3a0_f93d_11ef_a6ea_047c1617b14351.jpeg"/><Relationship Id="rId52" Type="http://schemas.openxmlformats.org/officeDocument/2006/relationships/image" Target="../media/5a6d7b3f_847d_11ef_a64e_047c1617b143_1b5db3a3_f93d_11ef_a6ea_047c1617b14352.jpeg"/><Relationship Id="rId53" Type="http://schemas.openxmlformats.org/officeDocument/2006/relationships/image" Target="../media/5a6d7b41_847d_11ef_a64e_047c1617b143_1b5db3a6_f93d_11ef_a6ea_047c1617b14353.jpeg"/><Relationship Id="rId54" Type="http://schemas.openxmlformats.org/officeDocument/2006/relationships/image" Target="../media/28a1d134_7e77_11f0_a7a6_047c1617b143_a24fffc8_96ed_11f0_a7c5_047c1617b14354.jpeg"/><Relationship Id="rId55" Type="http://schemas.openxmlformats.org/officeDocument/2006/relationships/image" Target="../media/28a1d136_7e77_11f0_a7a6_047c1617b143_a24fffcb_96ed_11f0_a7c5_047c1617b14355.jpeg"/><Relationship Id="rId56" Type="http://schemas.openxmlformats.org/officeDocument/2006/relationships/image" Target="../media/28a1d138_7e77_11f0_a7a6_047c1617b143_a24fffc5_96ed_11f0_a7c5_047c1617b14356.jpeg"/><Relationship Id="rId57" Type="http://schemas.openxmlformats.org/officeDocument/2006/relationships/image" Target="../media/7b151f3a_ba14_11ef_a69a_047c1617b143_bb06b65f_e214_11ef_a6cd_047c1617b14357.jpeg"/><Relationship Id="rId58" Type="http://schemas.openxmlformats.org/officeDocument/2006/relationships/image" Target="../media/7b151f3c_ba14_11ef_a69a_047c1617b143_bb06b663_e214_11ef_a6cd_047c1617b14358.jpeg"/><Relationship Id="rId59" Type="http://schemas.openxmlformats.org/officeDocument/2006/relationships/image" Target="../media/7b151f3e_ba14_11ef_a69a_047c1617b143_bb06b667_e214_11ef_a6cd_047c1617b1435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1" name="Image_61" descr="Image_6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2" name="Image_62" descr="Image_6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3" name="Image_63" descr="Image_6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4" name="Image_64" descr="Image_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5" name="Image_65" descr="Image_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6" name="Image_66" descr="Image_6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7" name="Image_68" descr="Image_6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8" name="Image_69" descr="Image_6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9" name="Image_70" descr="Image_7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823108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J4*365.38</f>
        <v>0</v>
      </c>
      <c r="L4" s="5"/>
    </row>
    <row r="5" spans="1:12" customHeight="1" ht="105" outlineLevel="3">
      <c r="A5" s="1"/>
      <c r="B5" s="1">
        <v>823106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6</v>
      </c>
      <c r="H5" s="2">
        <v>0</v>
      </c>
      <c r="I5" s="1">
        <v>0</v>
      </c>
      <c r="J5" s="3" t="s">
        <v>16</v>
      </c>
      <c r="K5" s="2" t="str">
        <f>J5*523.30</f>
        <v>0</v>
      </c>
      <c r="L5" s="5"/>
    </row>
    <row r="6" spans="1:12" customHeight="1" ht="105" outlineLevel="3">
      <c r="A6" s="1"/>
      <c r="B6" s="1">
        <v>823107</v>
      </c>
      <c r="C6" s="1" t="s">
        <v>21</v>
      </c>
      <c r="D6" s="1" t="s">
        <v>22</v>
      </c>
      <c r="E6" s="2" t="s">
        <v>23</v>
      </c>
      <c r="F6" s="2" t="s">
        <v>24</v>
      </c>
      <c r="G6" s="2" t="s">
        <v>25</v>
      </c>
      <c r="H6" s="2">
        <v>0</v>
      </c>
      <c r="I6" s="1">
        <v>0</v>
      </c>
      <c r="J6" s="3" t="s">
        <v>16</v>
      </c>
      <c r="K6" s="2" t="str">
        <f>J6*679.67</f>
        <v>0</v>
      </c>
      <c r="L6" s="5"/>
    </row>
    <row r="7" spans="1:12" outlineLevel="1">
      <c r="A7" s="7" t="s">
        <v>26</v>
      </c>
      <c r="B7" s="7"/>
      <c r="C7" s="7"/>
      <c r="D7" s="7"/>
      <c r="E7" s="7"/>
      <c r="F7" s="7"/>
      <c r="G7" s="7"/>
      <c r="H7" s="7"/>
      <c r="I7" s="7"/>
      <c r="J7" s="7"/>
      <c r="K7" s="7"/>
      <c r="L7" s="5"/>
    </row>
    <row r="8" spans="1:12" customHeight="1" ht="105" outlineLevel="3">
      <c r="A8" s="1"/>
      <c r="B8" s="1">
        <v>818929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31</v>
      </c>
      <c r="H8" s="2">
        <v>0</v>
      </c>
      <c r="I8" s="1">
        <v>0</v>
      </c>
      <c r="J8" s="3" t="s">
        <v>16</v>
      </c>
      <c r="K8" s="2" t="str">
        <f>J8*425.76</f>
        <v>0</v>
      </c>
      <c r="L8" s="5"/>
    </row>
    <row r="9" spans="1:12" customHeight="1" ht="105" outlineLevel="3">
      <c r="A9" s="1"/>
      <c r="B9" s="1">
        <v>818930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25</v>
      </c>
      <c r="H9" s="2">
        <v>0</v>
      </c>
      <c r="I9" s="1">
        <v>0</v>
      </c>
      <c r="J9" s="3" t="s">
        <v>16</v>
      </c>
      <c r="K9" s="2" t="str">
        <f>J9*670.38</f>
        <v>0</v>
      </c>
      <c r="L9" s="5"/>
    </row>
    <row r="10" spans="1:12" customHeight="1" ht="105" outlineLevel="3">
      <c r="A10" s="1"/>
      <c r="B10" s="1">
        <v>818931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25</v>
      </c>
      <c r="H10" s="2">
        <v>0</v>
      </c>
      <c r="I10" s="1">
        <v>0</v>
      </c>
      <c r="J10" s="3" t="s">
        <v>16</v>
      </c>
      <c r="K10" s="2" t="str">
        <f>J10*978.48</f>
        <v>0</v>
      </c>
      <c r="L10" s="5"/>
    </row>
    <row r="11" spans="1:12" customHeight="1" ht="105" outlineLevel="3">
      <c r="A11" s="1"/>
      <c r="B11" s="1">
        <v>818932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1</v>
      </c>
      <c r="H11" s="2">
        <v>0</v>
      </c>
      <c r="I11" s="1">
        <v>0</v>
      </c>
      <c r="J11" s="3" t="s">
        <v>16</v>
      </c>
      <c r="K11" s="2" t="str">
        <f>J11*1442.94</f>
        <v>0</v>
      </c>
      <c r="L11" s="5"/>
    </row>
    <row r="12" spans="1:12" customHeight="1" ht="105" outlineLevel="3">
      <c r="A12" s="1"/>
      <c r="B12" s="1">
        <v>818933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1</v>
      </c>
      <c r="H12" s="2">
        <v>0</v>
      </c>
      <c r="I12" s="1">
        <v>0</v>
      </c>
      <c r="J12" s="3" t="s">
        <v>16</v>
      </c>
      <c r="K12" s="2" t="str">
        <f>J12*2189.18</f>
        <v>0</v>
      </c>
      <c r="L12" s="5"/>
    </row>
    <row r="13" spans="1:12" customHeight="1" ht="105" outlineLevel="3">
      <c r="A13" s="1"/>
      <c r="B13" s="1">
        <v>818934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16</v>
      </c>
      <c r="K13" s="2" t="str">
        <f>J13*3347.25</f>
        <v>0</v>
      </c>
      <c r="L13" s="5"/>
    </row>
    <row r="14" spans="1:12" customHeight="1" ht="105" outlineLevel="3">
      <c r="A14" s="1"/>
      <c r="B14" s="1">
        <v>824526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56</v>
      </c>
      <c r="H14" s="2">
        <v>0</v>
      </c>
      <c r="I14" s="1">
        <v>0</v>
      </c>
      <c r="J14" s="3" t="s">
        <v>16</v>
      </c>
      <c r="K14" s="2" t="str">
        <f>J14*959.90</f>
        <v>0</v>
      </c>
      <c r="L14" s="5"/>
    </row>
    <row r="15" spans="1:12" customHeight="1" ht="105" outlineLevel="3">
      <c r="A15" s="1"/>
      <c r="B15" s="1">
        <v>839444</v>
      </c>
      <c r="C15" s="1" t="s">
        <v>57</v>
      </c>
      <c r="D15" s="1" t="s">
        <v>58</v>
      </c>
      <c r="E15" s="2" t="s">
        <v>59</v>
      </c>
      <c r="F15" s="2" t="s">
        <v>55</v>
      </c>
      <c r="G15" s="2" t="s">
        <v>25</v>
      </c>
      <c r="H15" s="2">
        <v>0</v>
      </c>
      <c r="I15" s="1">
        <v>0</v>
      </c>
      <c r="J15" s="3" t="s">
        <v>16</v>
      </c>
      <c r="K15" s="2" t="str">
        <f>J15*959.90</f>
        <v>0</v>
      </c>
      <c r="L15" s="5"/>
    </row>
    <row r="16" spans="1:12" outlineLevel="1">
      <c r="A16" s="7" t="s">
        <v>60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</row>
    <row r="17" spans="1:12" customHeight="1" ht="105" outlineLevel="3">
      <c r="A17" s="1"/>
      <c r="B17" s="1">
        <v>818914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65</v>
      </c>
      <c r="H17" s="2">
        <v>0</v>
      </c>
      <c r="I17" s="1">
        <v>0</v>
      </c>
      <c r="J17" s="3" t="s">
        <v>16</v>
      </c>
      <c r="K17" s="2" t="str">
        <f>J17*529.00</f>
        <v>0</v>
      </c>
      <c r="L17" s="5"/>
    </row>
    <row r="18" spans="1:12" customHeight="1" ht="105" outlineLevel="3">
      <c r="A18" s="1"/>
      <c r="B18" s="1">
        <v>818915</v>
      </c>
      <c r="C18" s="1" t="s">
        <v>66</v>
      </c>
      <c r="D18" s="1" t="s">
        <v>67</v>
      </c>
      <c r="E18" s="2" t="s">
        <v>68</v>
      </c>
      <c r="F18" s="2" t="s">
        <v>69</v>
      </c>
      <c r="G18" s="2" t="s">
        <v>25</v>
      </c>
      <c r="H18" s="2" t="s">
        <v>70</v>
      </c>
      <c r="I18" s="1">
        <v>0</v>
      </c>
      <c r="J18" s="3" t="s">
        <v>16</v>
      </c>
      <c r="K18" s="2" t="str">
        <f>J18*755.00</f>
        <v>0</v>
      </c>
      <c r="L18" s="5"/>
    </row>
    <row r="19" spans="1:12" customHeight="1" ht="105" outlineLevel="3">
      <c r="A19" s="1"/>
      <c r="B19" s="1">
        <v>818916</v>
      </c>
      <c r="C19" s="1" t="s">
        <v>71</v>
      </c>
      <c r="D19" s="1" t="s">
        <v>72</v>
      </c>
      <c r="E19" s="2" t="s">
        <v>73</v>
      </c>
      <c r="F19" s="2" t="s">
        <v>74</v>
      </c>
      <c r="G19" s="2" t="s">
        <v>65</v>
      </c>
      <c r="H19" s="2" t="s">
        <v>75</v>
      </c>
      <c r="I19" s="1">
        <v>0</v>
      </c>
      <c r="J19" s="3" t="s">
        <v>16</v>
      </c>
      <c r="K19" s="2" t="str">
        <f>J19*1201.00</f>
        <v>0</v>
      </c>
      <c r="L19" s="5"/>
    </row>
    <row r="20" spans="1:12" customHeight="1" ht="105" outlineLevel="3">
      <c r="A20" s="1"/>
      <c r="B20" s="1">
        <v>818917</v>
      </c>
      <c r="C20" s="1" t="s">
        <v>76</v>
      </c>
      <c r="D20" s="1" t="s">
        <v>77</v>
      </c>
      <c r="E20" s="2" t="s">
        <v>78</v>
      </c>
      <c r="F20" s="2" t="s">
        <v>79</v>
      </c>
      <c r="G20" s="2" t="s">
        <v>25</v>
      </c>
      <c r="H20" s="2">
        <v>0</v>
      </c>
      <c r="I20" s="1">
        <v>0</v>
      </c>
      <c r="J20" s="3" t="s">
        <v>16</v>
      </c>
      <c r="K20" s="2" t="str">
        <f>J20*472.00</f>
        <v>0</v>
      </c>
      <c r="L20" s="5"/>
    </row>
    <row r="21" spans="1:12" customHeight="1" ht="105" outlineLevel="3">
      <c r="A21" s="1"/>
      <c r="B21" s="1">
        <v>818918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65</v>
      </c>
      <c r="H21" s="2">
        <v>2</v>
      </c>
      <c r="I21" s="1">
        <v>0</v>
      </c>
      <c r="J21" s="3" t="s">
        <v>16</v>
      </c>
      <c r="K21" s="2" t="str">
        <f>J21*580.00</f>
        <v>0</v>
      </c>
      <c r="L21" s="5"/>
    </row>
    <row r="22" spans="1:12" customHeight="1" ht="105" outlineLevel="3">
      <c r="A22" s="1"/>
      <c r="B22" s="1">
        <v>818919</v>
      </c>
      <c r="C22" s="1" t="s">
        <v>84</v>
      </c>
      <c r="D22" s="1" t="s">
        <v>85</v>
      </c>
      <c r="E22" s="2" t="s">
        <v>86</v>
      </c>
      <c r="F22" s="2" t="s">
        <v>87</v>
      </c>
      <c r="G22" s="2" t="s">
        <v>65</v>
      </c>
      <c r="H22" s="2" t="s">
        <v>70</v>
      </c>
      <c r="I22" s="1">
        <v>0</v>
      </c>
      <c r="J22" s="3" t="s">
        <v>16</v>
      </c>
      <c r="K22" s="2" t="str">
        <f>J22*959.00</f>
        <v>0</v>
      </c>
      <c r="L22" s="5"/>
    </row>
    <row r="23" spans="1:12" customHeight="1" ht="105" outlineLevel="3">
      <c r="A23" s="1"/>
      <c r="B23" s="1">
        <v>818920</v>
      </c>
      <c r="C23" s="1" t="s">
        <v>88</v>
      </c>
      <c r="D23" s="1" t="s">
        <v>89</v>
      </c>
      <c r="E23" s="2" t="s">
        <v>90</v>
      </c>
      <c r="F23" s="2" t="s">
        <v>91</v>
      </c>
      <c r="G23" s="2" t="s">
        <v>25</v>
      </c>
      <c r="H23" s="2" t="s">
        <v>56</v>
      </c>
      <c r="I23" s="1">
        <v>0</v>
      </c>
      <c r="J23" s="3" t="s">
        <v>16</v>
      </c>
      <c r="K23" s="2" t="str">
        <f>J23*1373.00</f>
        <v>0</v>
      </c>
      <c r="L23" s="5"/>
    </row>
    <row r="24" spans="1:12" customHeight="1" ht="105" outlineLevel="3">
      <c r="A24" s="1"/>
      <c r="B24" s="1">
        <v>818921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4</v>
      </c>
      <c r="H24" s="2" t="s">
        <v>56</v>
      </c>
      <c r="I24" s="1">
        <v>0</v>
      </c>
      <c r="J24" s="3" t="s">
        <v>16</v>
      </c>
      <c r="K24" s="2" t="str">
        <f>J24*2309.00</f>
        <v>0</v>
      </c>
      <c r="L24" s="5"/>
    </row>
    <row r="25" spans="1:12" customHeight="1" ht="105" outlineLevel="3">
      <c r="A25" s="1"/>
      <c r="B25" s="1">
        <v>818922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3</v>
      </c>
      <c r="H25" s="2" t="s">
        <v>31</v>
      </c>
      <c r="I25" s="1">
        <v>0</v>
      </c>
      <c r="J25" s="3" t="s">
        <v>16</v>
      </c>
      <c r="K25" s="2" t="str">
        <f>J25*3285.00</f>
        <v>0</v>
      </c>
      <c r="L25" s="5"/>
    </row>
    <row r="26" spans="1:12" customHeight="1" ht="105" outlineLevel="3">
      <c r="A26" s="1"/>
      <c r="B26" s="1">
        <v>818923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6</v>
      </c>
      <c r="H26" s="2" t="s">
        <v>31</v>
      </c>
      <c r="I26" s="1">
        <v>0</v>
      </c>
      <c r="J26" s="3" t="s">
        <v>16</v>
      </c>
      <c r="K26" s="2" t="str">
        <f>J26*1206.00</f>
        <v>0</v>
      </c>
      <c r="L26" s="5"/>
    </row>
    <row r="27" spans="1:12" customHeight="1" ht="105" outlineLevel="3">
      <c r="A27" s="1"/>
      <c r="B27" s="1">
        <v>818924</v>
      </c>
      <c r="C27" s="1" t="s">
        <v>104</v>
      </c>
      <c r="D27" s="1" t="s">
        <v>105</v>
      </c>
      <c r="E27" s="2" t="s">
        <v>106</v>
      </c>
      <c r="F27" s="2" t="s">
        <v>107</v>
      </c>
      <c r="G27" s="2">
        <v>0</v>
      </c>
      <c r="H27" s="2" t="s">
        <v>31</v>
      </c>
      <c r="I27" s="1">
        <v>0</v>
      </c>
      <c r="J27" s="3" t="s">
        <v>16</v>
      </c>
      <c r="K27" s="2" t="str">
        <f>J27*1642.00</f>
        <v>0</v>
      </c>
      <c r="L27" s="5"/>
    </row>
    <row r="28" spans="1:12" customHeight="1" ht="105" outlineLevel="3">
      <c r="A28" s="1"/>
      <c r="B28" s="1">
        <v>818925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0</v>
      </c>
      <c r="H28" s="2" t="s">
        <v>65</v>
      </c>
      <c r="I28" s="1">
        <v>0</v>
      </c>
      <c r="J28" s="3" t="s">
        <v>16</v>
      </c>
      <c r="K28" s="2" t="str">
        <f>J28*2466.00</f>
        <v>0</v>
      </c>
      <c r="L28" s="5"/>
    </row>
    <row r="29" spans="1:12" customHeight="1" ht="105" outlineLevel="3">
      <c r="A29" s="1"/>
      <c r="B29" s="1">
        <v>818926</v>
      </c>
      <c r="C29" s="1" t="s">
        <v>112</v>
      </c>
      <c r="D29" s="1" t="s">
        <v>113</v>
      </c>
      <c r="E29" s="2" t="s">
        <v>114</v>
      </c>
      <c r="F29" s="2" t="s">
        <v>115</v>
      </c>
      <c r="G29" s="2">
        <v>0</v>
      </c>
      <c r="H29" s="2" t="s">
        <v>25</v>
      </c>
      <c r="I29" s="1">
        <v>0</v>
      </c>
      <c r="J29" s="3" t="s">
        <v>16</v>
      </c>
      <c r="K29" s="2" t="str">
        <f>J29*3692.00</f>
        <v>0</v>
      </c>
      <c r="L29" s="5"/>
    </row>
    <row r="30" spans="1:12" customHeight="1" ht="105" outlineLevel="3">
      <c r="A30" s="1"/>
      <c r="B30" s="1">
        <v>818927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0</v>
      </c>
      <c r="H30" s="2" t="s">
        <v>65</v>
      </c>
      <c r="I30" s="1">
        <v>0</v>
      </c>
      <c r="J30" s="3" t="s">
        <v>16</v>
      </c>
      <c r="K30" s="2" t="str">
        <f>J30*3761.00</f>
        <v>0</v>
      </c>
      <c r="L30" s="5"/>
    </row>
    <row r="31" spans="1:12" customHeight="1" ht="105" outlineLevel="3">
      <c r="A31" s="1"/>
      <c r="B31" s="1">
        <v>818928</v>
      </c>
      <c r="C31" s="1" t="s">
        <v>120</v>
      </c>
      <c r="D31" s="1" t="s">
        <v>121</v>
      </c>
      <c r="E31" s="2" t="s">
        <v>122</v>
      </c>
      <c r="F31" s="2" t="s">
        <v>123</v>
      </c>
      <c r="G31" s="2">
        <v>0</v>
      </c>
      <c r="H31" s="2" t="s">
        <v>25</v>
      </c>
      <c r="I31" s="1">
        <v>0</v>
      </c>
      <c r="J31" s="3" t="s">
        <v>16</v>
      </c>
      <c r="K31" s="2" t="str">
        <f>J31*6000.00</f>
        <v>0</v>
      </c>
      <c r="L31" s="5"/>
    </row>
    <row r="32" spans="1:12" customHeight="1" ht="105" outlineLevel="3">
      <c r="A32" s="1"/>
      <c r="B32" s="1">
        <v>834706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4</v>
      </c>
      <c r="H32" s="2" t="s">
        <v>56</v>
      </c>
      <c r="I32" s="1">
        <v>0</v>
      </c>
      <c r="J32" s="3" t="s">
        <v>16</v>
      </c>
      <c r="K32" s="2" t="str">
        <f>J32*1836.00</f>
        <v>0</v>
      </c>
      <c r="L32" s="5"/>
    </row>
    <row r="33" spans="1:12" customHeight="1" ht="105" outlineLevel="3">
      <c r="A33" s="1"/>
      <c r="B33" s="1">
        <v>834707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4</v>
      </c>
      <c r="H33" s="2" t="s">
        <v>31</v>
      </c>
      <c r="I33" s="1">
        <v>0</v>
      </c>
      <c r="J33" s="3" t="s">
        <v>16</v>
      </c>
      <c r="K33" s="2" t="str">
        <f>J33*2534.00</f>
        <v>0</v>
      </c>
      <c r="L33" s="5"/>
    </row>
    <row r="34" spans="1:12" customHeight="1" ht="105" outlineLevel="3">
      <c r="A34" s="1"/>
      <c r="B34" s="1">
        <v>834708</v>
      </c>
      <c r="C34" s="1" t="s">
        <v>132</v>
      </c>
      <c r="D34" s="1" t="s">
        <v>133</v>
      </c>
      <c r="E34" s="2" t="s">
        <v>134</v>
      </c>
      <c r="F34" s="2" t="s">
        <v>135</v>
      </c>
      <c r="G34" s="2">
        <v>2</v>
      </c>
      <c r="H34" s="2" t="s">
        <v>25</v>
      </c>
      <c r="I34" s="1">
        <v>0</v>
      </c>
      <c r="J34" s="3" t="s">
        <v>16</v>
      </c>
      <c r="K34" s="2" t="str">
        <f>J34*3780.00</f>
        <v>0</v>
      </c>
      <c r="L34" s="5"/>
    </row>
    <row r="35" spans="1:12" outlineLevel="1">
      <c r="A35" s="7" t="s">
        <v>136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5"/>
    </row>
    <row r="36" spans="1:12" customHeight="1" ht="105" outlineLevel="3">
      <c r="A36" s="1"/>
      <c r="B36" s="1">
        <v>818935</v>
      </c>
      <c r="C36" s="1" t="s">
        <v>137</v>
      </c>
      <c r="D36" s="1" t="s">
        <v>138</v>
      </c>
      <c r="E36" s="2" t="s">
        <v>139</v>
      </c>
      <c r="F36" s="2" t="s">
        <v>140</v>
      </c>
      <c r="G36" s="2" t="s">
        <v>65</v>
      </c>
      <c r="H36" s="2">
        <v>0</v>
      </c>
      <c r="I36" s="1">
        <v>0</v>
      </c>
      <c r="J36" s="3" t="s">
        <v>16</v>
      </c>
      <c r="K36" s="2" t="str">
        <f>J36*348.35</f>
        <v>0</v>
      </c>
      <c r="L36" s="5"/>
    </row>
    <row r="37" spans="1:12" customHeight="1" ht="105" outlineLevel="3">
      <c r="A37" s="1"/>
      <c r="B37" s="1">
        <v>818936</v>
      </c>
      <c r="C37" s="1" t="s">
        <v>141</v>
      </c>
      <c r="D37" s="1" t="s">
        <v>142</v>
      </c>
      <c r="E37" s="2" t="s">
        <v>143</v>
      </c>
      <c r="F37" s="2" t="s">
        <v>144</v>
      </c>
      <c r="G37" s="2">
        <v>10</v>
      </c>
      <c r="H37" s="2">
        <v>0</v>
      </c>
      <c r="I37" s="1">
        <v>0</v>
      </c>
      <c r="J37" s="3" t="s">
        <v>16</v>
      </c>
      <c r="K37" s="2" t="str">
        <f>J37*481.50</f>
        <v>0</v>
      </c>
      <c r="L37" s="5"/>
    </row>
    <row r="38" spans="1:12" customHeight="1" ht="105" outlineLevel="3">
      <c r="A38" s="1"/>
      <c r="B38" s="1">
        <v>818937</v>
      </c>
      <c r="C38" s="1" t="s">
        <v>145</v>
      </c>
      <c r="D38" s="1" t="s">
        <v>146</v>
      </c>
      <c r="E38" s="2" t="s">
        <v>147</v>
      </c>
      <c r="F38" s="2" t="s">
        <v>148</v>
      </c>
      <c r="G38" s="2" t="s">
        <v>65</v>
      </c>
      <c r="H38" s="2">
        <v>0</v>
      </c>
      <c r="I38" s="1">
        <v>0</v>
      </c>
      <c r="J38" s="3" t="s">
        <v>16</v>
      </c>
      <c r="K38" s="2" t="str">
        <f>J38*769.47</f>
        <v>0</v>
      </c>
      <c r="L38" s="5"/>
    </row>
    <row r="39" spans="1:12" customHeight="1" ht="105" outlineLevel="3">
      <c r="A39" s="1"/>
      <c r="B39" s="1">
        <v>818938</v>
      </c>
      <c r="C39" s="1" t="s">
        <v>149</v>
      </c>
      <c r="D39" s="1" t="s">
        <v>150</v>
      </c>
      <c r="E39" s="2" t="s">
        <v>151</v>
      </c>
      <c r="F39" s="2" t="s">
        <v>152</v>
      </c>
      <c r="G39" s="2">
        <v>10</v>
      </c>
      <c r="H39" s="2">
        <v>0</v>
      </c>
      <c r="I39" s="1">
        <v>0</v>
      </c>
      <c r="J39" s="3" t="s">
        <v>16</v>
      </c>
      <c r="K39" s="2" t="str">
        <f>J39*1320.63</f>
        <v>0</v>
      </c>
      <c r="L39" s="5"/>
    </row>
    <row r="40" spans="1:12" customHeight="1" ht="105" outlineLevel="3">
      <c r="A40" s="1"/>
      <c r="B40" s="1">
        <v>818939</v>
      </c>
      <c r="C40" s="1" t="s">
        <v>153</v>
      </c>
      <c r="D40" s="1" t="s">
        <v>154</v>
      </c>
      <c r="E40" s="2" t="s">
        <v>155</v>
      </c>
      <c r="F40" s="2" t="s">
        <v>156</v>
      </c>
      <c r="G40" s="2">
        <v>4</v>
      </c>
      <c r="H40" s="2">
        <v>0</v>
      </c>
      <c r="I40" s="1">
        <v>0</v>
      </c>
      <c r="J40" s="3" t="s">
        <v>16</v>
      </c>
      <c r="K40" s="2" t="str">
        <f>J40*1596.22</f>
        <v>0</v>
      </c>
      <c r="L40" s="5"/>
    </row>
    <row r="41" spans="1:12" customHeight="1" ht="105" outlineLevel="3">
      <c r="A41" s="1"/>
      <c r="B41" s="1">
        <v>818940</v>
      </c>
      <c r="C41" s="1" t="s">
        <v>157</v>
      </c>
      <c r="D41" s="1" t="s">
        <v>158</v>
      </c>
      <c r="E41" s="2" t="s">
        <v>159</v>
      </c>
      <c r="F41" s="2" t="s">
        <v>160</v>
      </c>
      <c r="G41" s="2">
        <v>3</v>
      </c>
      <c r="H41" s="2">
        <v>0</v>
      </c>
      <c r="I41" s="1">
        <v>0</v>
      </c>
      <c r="J41" s="3" t="s">
        <v>16</v>
      </c>
      <c r="K41" s="2" t="str">
        <f>J41*2419.87</f>
        <v>0</v>
      </c>
      <c r="L41" s="5"/>
    </row>
    <row r="42" spans="1:12" outlineLevel="1">
      <c r="A42" s="7" t="s">
        <v>161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5"/>
    </row>
    <row r="43" spans="1:12" customHeight="1" ht="105" outlineLevel="3">
      <c r="A43" s="1"/>
      <c r="B43" s="1">
        <v>833193</v>
      </c>
      <c r="C43" s="1" t="s">
        <v>162</v>
      </c>
      <c r="D43" s="1" t="s">
        <v>163</v>
      </c>
      <c r="E43" s="2" t="s">
        <v>164</v>
      </c>
      <c r="F43" s="2" t="s">
        <v>165</v>
      </c>
      <c r="G43" s="2">
        <v>0</v>
      </c>
      <c r="H43" s="2">
        <v>0</v>
      </c>
      <c r="I43" s="1">
        <v>0</v>
      </c>
      <c r="J43" s="3" t="s">
        <v>16</v>
      </c>
      <c r="K43" s="2" t="str">
        <f>J43*345.71</f>
        <v>0</v>
      </c>
      <c r="L43" s="5"/>
    </row>
    <row r="44" spans="1:12" customHeight="1" ht="105" outlineLevel="3">
      <c r="A44" s="1"/>
      <c r="B44" s="1">
        <v>833194</v>
      </c>
      <c r="C44" s="1" t="s">
        <v>166</v>
      </c>
      <c r="D44" s="1" t="s">
        <v>167</v>
      </c>
      <c r="E44" s="2" t="s">
        <v>168</v>
      </c>
      <c r="F44" s="2" t="s">
        <v>169</v>
      </c>
      <c r="G44" s="2">
        <v>0</v>
      </c>
      <c r="H44" s="2">
        <v>0</v>
      </c>
      <c r="I44" s="1">
        <v>0</v>
      </c>
      <c r="J44" s="3" t="s">
        <v>16</v>
      </c>
      <c r="K44" s="2" t="str">
        <f>J44*506.32</f>
        <v>0</v>
      </c>
      <c r="L44" s="5"/>
    </row>
    <row r="45" spans="1:12" customHeight="1" ht="105" outlineLevel="3">
      <c r="A45" s="1"/>
      <c r="B45" s="1">
        <v>833195</v>
      </c>
      <c r="C45" s="1" t="s">
        <v>170</v>
      </c>
      <c r="D45" s="1" t="s">
        <v>171</v>
      </c>
      <c r="E45" s="2" t="s">
        <v>172</v>
      </c>
      <c r="F45" s="2" t="s">
        <v>173</v>
      </c>
      <c r="G45" s="2">
        <v>0</v>
      </c>
      <c r="H45" s="2">
        <v>0</v>
      </c>
      <c r="I45" s="1">
        <v>0</v>
      </c>
      <c r="J45" s="3" t="s">
        <v>16</v>
      </c>
      <c r="K45" s="2" t="str">
        <f>J45*710.58</f>
        <v>0</v>
      </c>
      <c r="L45" s="5"/>
    </row>
    <row r="46" spans="1:12" customHeight="1" ht="105" outlineLevel="3">
      <c r="A46" s="1"/>
      <c r="B46" s="1">
        <v>837287</v>
      </c>
      <c r="C46" s="1" t="s">
        <v>174</v>
      </c>
      <c r="D46" s="1" t="s">
        <v>175</v>
      </c>
      <c r="E46" s="2" t="s">
        <v>176</v>
      </c>
      <c r="F46" s="2" t="s">
        <v>177</v>
      </c>
      <c r="G46" s="2">
        <v>1</v>
      </c>
      <c r="H46" s="2">
        <v>0</v>
      </c>
      <c r="I46" s="1">
        <v>0</v>
      </c>
      <c r="J46" s="3" t="s">
        <v>16</v>
      </c>
      <c r="K46" s="2" t="str">
        <f>J46*965.37</f>
        <v>0</v>
      </c>
      <c r="L46" s="5"/>
    </row>
    <row r="47" spans="1:12" customHeight="1" ht="105" outlineLevel="3">
      <c r="A47" s="1"/>
      <c r="B47" s="1">
        <v>837288</v>
      </c>
      <c r="C47" s="1" t="s">
        <v>178</v>
      </c>
      <c r="D47" s="1" t="s">
        <v>179</v>
      </c>
      <c r="E47" s="2" t="s">
        <v>180</v>
      </c>
      <c r="F47" s="2" t="s">
        <v>181</v>
      </c>
      <c r="G47" s="2">
        <v>0</v>
      </c>
      <c r="H47" s="2">
        <v>0</v>
      </c>
      <c r="I47" s="1">
        <v>0</v>
      </c>
      <c r="J47" s="3" t="s">
        <v>16</v>
      </c>
      <c r="K47" s="2" t="str">
        <f>J47*1602.35</f>
        <v>0</v>
      </c>
      <c r="L47" s="5"/>
    </row>
    <row r="48" spans="1:12" customHeight="1" ht="105" outlineLevel="3">
      <c r="A48" s="1"/>
      <c r="B48" s="1">
        <v>837289</v>
      </c>
      <c r="C48" s="1" t="s">
        <v>182</v>
      </c>
      <c r="D48" s="1" t="s">
        <v>183</v>
      </c>
      <c r="E48" s="2" t="s">
        <v>184</v>
      </c>
      <c r="F48" s="2" t="s">
        <v>185</v>
      </c>
      <c r="G48" s="2">
        <v>0</v>
      </c>
      <c r="H48" s="2">
        <v>0</v>
      </c>
      <c r="I48" s="1">
        <v>0</v>
      </c>
      <c r="J48" s="3" t="s">
        <v>16</v>
      </c>
      <c r="K48" s="2" t="str">
        <f>J48*2386.54</f>
        <v>0</v>
      </c>
      <c r="L48" s="5"/>
    </row>
    <row r="49" spans="1:12" customHeight="1" ht="105" outlineLevel="3">
      <c r="A49" s="1"/>
      <c r="B49" s="1">
        <v>837297</v>
      </c>
      <c r="C49" s="1" t="s">
        <v>186</v>
      </c>
      <c r="D49" s="1" t="s">
        <v>187</v>
      </c>
      <c r="E49" s="2" t="s">
        <v>188</v>
      </c>
      <c r="F49" s="2" t="s">
        <v>189</v>
      </c>
      <c r="G49" s="2">
        <v>0</v>
      </c>
      <c r="H49" s="2">
        <v>0</v>
      </c>
      <c r="I49" s="1">
        <v>0</v>
      </c>
      <c r="J49" s="3" t="s">
        <v>16</v>
      </c>
      <c r="K49" s="2" t="str">
        <f>J49*677.06</f>
        <v>0</v>
      </c>
      <c r="L49" s="5"/>
    </row>
    <row r="50" spans="1:12" customHeight="1" ht="105" outlineLevel="3">
      <c r="A50" s="1"/>
      <c r="B50" s="1">
        <v>837298</v>
      </c>
      <c r="C50" s="1" t="s">
        <v>190</v>
      </c>
      <c r="D50" s="1" t="s">
        <v>191</v>
      </c>
      <c r="E50" s="2" t="s">
        <v>192</v>
      </c>
      <c r="F50" s="2" t="s">
        <v>193</v>
      </c>
      <c r="G50" s="2">
        <v>7</v>
      </c>
      <c r="H50" s="2">
        <v>0</v>
      </c>
      <c r="I50" s="1">
        <v>0</v>
      </c>
      <c r="J50" s="3" t="s">
        <v>16</v>
      </c>
      <c r="K50" s="2" t="str">
        <f>J50*891.56</f>
        <v>0</v>
      </c>
      <c r="L50" s="5"/>
    </row>
    <row r="51" spans="1:12" outlineLevel="1">
      <c r="A51" s="7" t="s">
        <v>194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5"/>
    </row>
    <row r="52" spans="1:12" customHeight="1" ht="105" outlineLevel="3">
      <c r="A52" s="1"/>
      <c r="B52" s="1">
        <v>878733</v>
      </c>
      <c r="C52" s="1" t="s">
        <v>195</v>
      </c>
      <c r="D52" s="1"/>
      <c r="E52" s="2" t="s">
        <v>196</v>
      </c>
      <c r="F52" s="2" t="s">
        <v>197</v>
      </c>
      <c r="G52" s="2">
        <v>4</v>
      </c>
      <c r="H52" s="2">
        <v>0</v>
      </c>
      <c r="I52" s="1">
        <v>0</v>
      </c>
      <c r="J52" s="3" t="s">
        <v>16</v>
      </c>
      <c r="K52" s="2" t="str">
        <f>J52*171.00</f>
        <v>0</v>
      </c>
      <c r="L52" s="5"/>
    </row>
    <row r="53" spans="1:12" customHeight="1" ht="105" outlineLevel="3">
      <c r="A53" s="1"/>
      <c r="B53" s="1">
        <v>878734</v>
      </c>
      <c r="C53" s="1" t="s">
        <v>198</v>
      </c>
      <c r="D53" s="1"/>
      <c r="E53" s="2" t="s">
        <v>199</v>
      </c>
      <c r="F53" s="2" t="s">
        <v>200</v>
      </c>
      <c r="G53" s="2">
        <v>0</v>
      </c>
      <c r="H53" s="2">
        <v>0</v>
      </c>
      <c r="I53" s="1">
        <v>0</v>
      </c>
      <c r="J53" s="3" t="s">
        <v>16</v>
      </c>
      <c r="K53" s="2" t="str">
        <f>J53*247.94</f>
        <v>0</v>
      </c>
      <c r="L53" s="5"/>
    </row>
    <row r="54" spans="1:12" customHeight="1" ht="105" outlineLevel="3">
      <c r="A54" s="1"/>
      <c r="B54" s="1">
        <v>878735</v>
      </c>
      <c r="C54" s="1" t="s">
        <v>201</v>
      </c>
      <c r="D54" s="1"/>
      <c r="E54" s="2" t="s">
        <v>202</v>
      </c>
      <c r="F54" s="2" t="s">
        <v>203</v>
      </c>
      <c r="G54" s="2">
        <v>-5</v>
      </c>
      <c r="H54" s="2">
        <v>0</v>
      </c>
      <c r="I54" s="1">
        <v>0</v>
      </c>
      <c r="J54" s="3" t="s">
        <v>16</v>
      </c>
      <c r="K54" s="2" t="str">
        <f>J54*357.69</f>
        <v>0</v>
      </c>
      <c r="L54" s="5"/>
    </row>
    <row r="55" spans="1:12" customHeight="1" ht="105" outlineLevel="3">
      <c r="A55" s="1"/>
      <c r="B55" s="1">
        <v>878736</v>
      </c>
      <c r="C55" s="1" t="s">
        <v>204</v>
      </c>
      <c r="D55" s="1"/>
      <c r="E55" s="2" t="s">
        <v>205</v>
      </c>
      <c r="F55" s="2" t="s">
        <v>206</v>
      </c>
      <c r="G55" s="2">
        <v>2</v>
      </c>
      <c r="H55" s="2">
        <v>0</v>
      </c>
      <c r="I55" s="1">
        <v>0</v>
      </c>
      <c r="J55" s="3" t="s">
        <v>16</v>
      </c>
      <c r="K55" s="2" t="str">
        <f>J55*574.27</f>
        <v>0</v>
      </c>
      <c r="L55" s="5"/>
    </row>
    <row r="56" spans="1:12" outlineLevel="1">
      <c r="A56" s="7" t="s">
        <v>207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5"/>
    </row>
    <row r="57" spans="1:12" customHeight="1" ht="105" outlineLevel="3">
      <c r="A57" s="1"/>
      <c r="B57" s="1">
        <v>883287</v>
      </c>
      <c r="C57" s="1" t="s">
        <v>208</v>
      </c>
      <c r="D57" s="1"/>
      <c r="E57" s="2" t="s">
        <v>209</v>
      </c>
      <c r="F57" s="2" t="s">
        <v>210</v>
      </c>
      <c r="G57" s="2" t="s">
        <v>25</v>
      </c>
      <c r="H57" s="2">
        <v>0</v>
      </c>
      <c r="I57" s="1">
        <v>0</v>
      </c>
      <c r="J57" s="3" t="s">
        <v>16</v>
      </c>
      <c r="K57" s="2" t="str">
        <f>J57*225.72</f>
        <v>0</v>
      </c>
      <c r="L57" s="5"/>
    </row>
    <row r="58" spans="1:12" customHeight="1" ht="105" outlineLevel="3">
      <c r="A58" s="1"/>
      <c r="B58" s="1">
        <v>883288</v>
      </c>
      <c r="C58" s="1" t="s">
        <v>211</v>
      </c>
      <c r="D58" s="1"/>
      <c r="E58" s="2" t="s">
        <v>212</v>
      </c>
      <c r="F58" s="2" t="s">
        <v>213</v>
      </c>
      <c r="G58" s="2" t="s">
        <v>56</v>
      </c>
      <c r="H58" s="2">
        <v>0</v>
      </c>
      <c r="I58" s="1">
        <v>0</v>
      </c>
      <c r="J58" s="3" t="s">
        <v>16</v>
      </c>
      <c r="K58" s="2" t="str">
        <f>J58*340.29</f>
        <v>0</v>
      </c>
      <c r="L58" s="5"/>
    </row>
    <row r="59" spans="1:12" customHeight="1" ht="105" outlineLevel="3">
      <c r="A59" s="1"/>
      <c r="B59" s="1">
        <v>883289</v>
      </c>
      <c r="C59" s="1" t="s">
        <v>214</v>
      </c>
      <c r="D59" s="1"/>
      <c r="E59" s="2" t="s">
        <v>215</v>
      </c>
      <c r="F59" s="2" t="s">
        <v>216</v>
      </c>
      <c r="G59" s="2" t="s">
        <v>56</v>
      </c>
      <c r="H59" s="2">
        <v>0</v>
      </c>
      <c r="I59" s="1">
        <v>0</v>
      </c>
      <c r="J59" s="3" t="s">
        <v>16</v>
      </c>
      <c r="K59" s="2" t="str">
        <f>J59*393.30</f>
        <v>0</v>
      </c>
      <c r="L59" s="5"/>
    </row>
    <row r="60" spans="1:12" outlineLevel="1">
      <c r="A60" s="7" t="s">
        <v>217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5"/>
    </row>
    <row r="61" spans="1:12" customHeight="1" ht="105" outlineLevel="3">
      <c r="A61" s="1"/>
      <c r="B61" s="1">
        <v>883958</v>
      </c>
      <c r="C61" s="1" t="s">
        <v>218</v>
      </c>
      <c r="D61" s="1" t="s">
        <v>219</v>
      </c>
      <c r="E61" s="2" t="s">
        <v>220</v>
      </c>
      <c r="F61" s="2" t="s">
        <v>221</v>
      </c>
      <c r="G61" s="2" t="s">
        <v>25</v>
      </c>
      <c r="H61" s="2">
        <v>0</v>
      </c>
      <c r="I61" s="1">
        <v>0</v>
      </c>
      <c r="J61" s="3" t="s">
        <v>16</v>
      </c>
      <c r="K61" s="2" t="str">
        <f>J61*435.05</f>
        <v>0</v>
      </c>
      <c r="L61" s="5"/>
    </row>
    <row r="62" spans="1:12" customHeight="1" ht="105" outlineLevel="3">
      <c r="A62" s="1"/>
      <c r="B62" s="1">
        <v>883959</v>
      </c>
      <c r="C62" s="1" t="s">
        <v>222</v>
      </c>
      <c r="D62" s="1" t="s">
        <v>223</v>
      </c>
      <c r="E62" s="2" t="s">
        <v>224</v>
      </c>
      <c r="F62" s="2" t="s">
        <v>225</v>
      </c>
      <c r="G62" s="2" t="s">
        <v>25</v>
      </c>
      <c r="H62" s="2">
        <v>0</v>
      </c>
      <c r="I62" s="1">
        <v>0</v>
      </c>
      <c r="J62" s="3" t="s">
        <v>16</v>
      </c>
      <c r="K62" s="2" t="str">
        <f>J62*636.32</f>
        <v>0</v>
      </c>
      <c r="L62" s="5"/>
    </row>
    <row r="63" spans="1:12" customHeight="1" ht="105" outlineLevel="3">
      <c r="A63" s="1"/>
      <c r="B63" s="1">
        <v>883960</v>
      </c>
      <c r="C63" s="1" t="s">
        <v>226</v>
      </c>
      <c r="D63" s="1" t="s">
        <v>227</v>
      </c>
      <c r="E63" s="2" t="s">
        <v>228</v>
      </c>
      <c r="F63" s="2" t="s">
        <v>229</v>
      </c>
      <c r="G63" s="2" t="s">
        <v>31</v>
      </c>
      <c r="H63" s="2">
        <v>0</v>
      </c>
      <c r="I63" s="1">
        <v>0</v>
      </c>
      <c r="J63" s="3" t="s">
        <v>16</v>
      </c>
      <c r="K63" s="2" t="str">
        <f>J63*870.10</f>
        <v>0</v>
      </c>
      <c r="L63" s="5"/>
    </row>
    <row r="64" spans="1:12" customHeight="1" ht="105" outlineLevel="3">
      <c r="A64" s="1"/>
      <c r="B64" s="1">
        <v>953981</v>
      </c>
      <c r="C64" s="1" t="s">
        <v>230</v>
      </c>
      <c r="D64" s="1" t="s">
        <v>231</v>
      </c>
      <c r="E64" s="2" t="s">
        <v>232</v>
      </c>
      <c r="F64" s="2" t="s">
        <v>233</v>
      </c>
      <c r="G64" s="2">
        <v>0</v>
      </c>
      <c r="H64" s="2">
        <v>0</v>
      </c>
      <c r="I64" s="1">
        <v>0</v>
      </c>
      <c r="J64" s="3" t="s">
        <v>16</v>
      </c>
      <c r="K64" s="2" t="str">
        <f>J64*356.09</f>
        <v>0</v>
      </c>
      <c r="L64" s="5"/>
    </row>
    <row r="65" spans="1:12" customHeight="1" ht="105" outlineLevel="3">
      <c r="A65" s="1"/>
      <c r="B65" s="1">
        <v>953982</v>
      </c>
      <c r="C65" s="1" t="s">
        <v>234</v>
      </c>
      <c r="D65" s="1" t="s">
        <v>235</v>
      </c>
      <c r="E65" s="2" t="s">
        <v>236</v>
      </c>
      <c r="F65" s="2" t="s">
        <v>20</v>
      </c>
      <c r="G65" s="2" t="s">
        <v>25</v>
      </c>
      <c r="H65" s="2">
        <v>0</v>
      </c>
      <c r="I65" s="1">
        <v>0</v>
      </c>
      <c r="J65" s="3" t="s">
        <v>16</v>
      </c>
      <c r="K65" s="2" t="str">
        <f>J65*523.30</f>
        <v>0</v>
      </c>
      <c r="L65" s="5"/>
    </row>
    <row r="66" spans="1:12" customHeight="1" ht="105" outlineLevel="3">
      <c r="A66" s="1"/>
      <c r="B66" s="1">
        <v>953983</v>
      </c>
      <c r="C66" s="1" t="s">
        <v>237</v>
      </c>
      <c r="D66" s="1" t="s">
        <v>238</v>
      </c>
      <c r="E66" s="2" t="s">
        <v>239</v>
      </c>
      <c r="F66" s="2" t="s">
        <v>240</v>
      </c>
      <c r="G66" s="2" t="s">
        <v>31</v>
      </c>
      <c r="H66" s="2">
        <v>0</v>
      </c>
      <c r="I66" s="1">
        <v>0</v>
      </c>
      <c r="J66" s="3" t="s">
        <v>16</v>
      </c>
      <c r="K66" s="2" t="str">
        <f>J66*805.07</f>
        <v>0</v>
      </c>
      <c r="L66" s="5"/>
    </row>
    <row r="67" spans="1:12" outlineLevel="1">
      <c r="A67" s="7" t="s">
        <v>241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5"/>
    </row>
    <row r="68" spans="1:12" customHeight="1" ht="105" outlineLevel="3">
      <c r="A68" s="1"/>
      <c r="B68" s="1">
        <v>884239</v>
      </c>
      <c r="C68" s="1" t="s">
        <v>242</v>
      </c>
      <c r="D68" s="1" t="s">
        <v>243</v>
      </c>
      <c r="E68" s="2" t="s">
        <v>244</v>
      </c>
      <c r="F68" s="2" t="s">
        <v>245</v>
      </c>
      <c r="G68" s="2">
        <v>7</v>
      </c>
      <c r="H68" s="2">
        <v>0</v>
      </c>
      <c r="I68" s="1">
        <v>0</v>
      </c>
      <c r="J68" s="3" t="s">
        <v>16</v>
      </c>
      <c r="K68" s="2" t="str">
        <f>J68*394.60</f>
        <v>0</v>
      </c>
      <c r="L68" s="5"/>
    </row>
    <row r="69" spans="1:12" customHeight="1" ht="105" outlineLevel="3">
      <c r="A69" s="1"/>
      <c r="B69" s="1">
        <v>884240</v>
      </c>
      <c r="C69" s="1" t="s">
        <v>246</v>
      </c>
      <c r="D69" s="1" t="s">
        <v>247</v>
      </c>
      <c r="E69" s="2" t="s">
        <v>248</v>
      </c>
      <c r="F69" s="2" t="s">
        <v>249</v>
      </c>
      <c r="G69" s="2">
        <v>0</v>
      </c>
      <c r="H69" s="2">
        <v>0</v>
      </c>
      <c r="I69" s="1">
        <v>0</v>
      </c>
      <c r="J69" s="3" t="s">
        <v>16</v>
      </c>
      <c r="K69" s="2" t="str">
        <f>J69*443.51</f>
        <v>0</v>
      </c>
      <c r="L69" s="5"/>
    </row>
    <row r="70" spans="1:12" customHeight="1" ht="105" outlineLevel="3">
      <c r="A70" s="1"/>
      <c r="B70" s="1">
        <v>884241</v>
      </c>
      <c r="C70" s="1" t="s">
        <v>250</v>
      </c>
      <c r="D70" s="1" t="s">
        <v>251</v>
      </c>
      <c r="E70" s="2" t="s">
        <v>252</v>
      </c>
      <c r="F70" s="2" t="s">
        <v>253</v>
      </c>
      <c r="G70" s="2" t="s">
        <v>65</v>
      </c>
      <c r="H70" s="2">
        <v>0</v>
      </c>
      <c r="I70" s="1">
        <v>0</v>
      </c>
      <c r="J70" s="3" t="s">
        <v>16</v>
      </c>
      <c r="K70" s="2" t="str">
        <f>J70*794.80</f>
        <v>0</v>
      </c>
      <c r="L7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7:K7"/>
    <mergeCell ref="A16:K16"/>
    <mergeCell ref="A35:K35"/>
    <mergeCell ref="A42:K42"/>
    <mergeCell ref="A51:K51"/>
    <mergeCell ref="A56:K56"/>
    <mergeCell ref="A60:K60"/>
    <mergeCell ref="A67:K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2026-09-13T06:48:24+03:00</dcterms:created>
  <dcterms:modified xsi:type="dcterms:W3CDTF">2026-09-13T06:48:24+03:00</dcterms:modified>
  <dc:title>Untitled Spreadsheet</dc:title>
  <dc:description/>
  <dc:subject/>
  <cp:keywords/>
  <cp:category/>
</cp:coreProperties>
</file>