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<sst xmlns="http://schemas.openxmlformats.org/spreadsheetml/2006/main" uniqueCount="172">
  <si>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</si>
  <si>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</si>
  <si>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</si>
  <si>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</si>
  <si>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</si>
  <si>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</si>
  <si>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</si>
  <si>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</si>
  <si>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</si>
  <si>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</si>
  <si>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Фитинги чугунные</t>
  </si>
  <si>
    <t>Обжимные фитинги Gebo (ремонтные) из оцинкованного чугуна</t>
  </si>
  <si>
    <t>FCS-110001</t>
  </si>
  <si>
    <t>соединительный элемент GEBO (нар рез) 1/2" AK (18шт)</t>
  </si>
  <si>
    <t>1 021.53 руб.</t>
  </si>
  <si>
    <t>&gt;10</t>
  </si>
  <si>
    <t>шт</t>
  </si>
  <si>
    <t>FCS-110002</t>
  </si>
  <si>
    <t>соединительный элемент GEBO (нар рез) 3/4" AK (18шт)</t>
  </si>
  <si>
    <t>1 201.90 руб.</t>
  </si>
  <si>
    <t>&gt;50</t>
  </si>
  <si>
    <t>FCS-110003</t>
  </si>
  <si>
    <t>соединительный элемент GEBO (нар рез) 1" AK (15шт)</t>
  </si>
  <si>
    <t>1 465.91 руб.</t>
  </si>
  <si>
    <t>&gt;25</t>
  </si>
  <si>
    <t>FCS-110004</t>
  </si>
  <si>
    <t>соединительный элемент GEBO (нар рез) 1 1/4" AK (10шт)</t>
  </si>
  <si>
    <t>1 972.51 руб.</t>
  </si>
  <si>
    <t>FCS-110005</t>
  </si>
  <si>
    <t>соединительный элемент GEBO (нар рез) 1 1/2" AK (8шт)</t>
  </si>
  <si>
    <t>2 611.20 руб.</t>
  </si>
  <si>
    <t>FCS-110006</t>
  </si>
  <si>
    <t>соединительный элемент GEBO (нар рез) 2" AK (6шт)</t>
  </si>
  <si>
    <t>4 328.03 руб.</t>
  </si>
  <si>
    <t>FCS-110007</t>
  </si>
  <si>
    <t>соединительный элемент GEBO (вн рез) 1/2" IK (18шт)</t>
  </si>
  <si>
    <t>1 033.43 руб.</t>
  </si>
  <si>
    <t>FCS-110008</t>
  </si>
  <si>
    <t>соединительный элемент GEBO (вн рез) 3/4" IK (18шт)</t>
  </si>
  <si>
    <t>1 242.53 руб.</t>
  </si>
  <si>
    <t>FCS-110009</t>
  </si>
  <si>
    <t>соединительный элемент GEBO (вн рез) 1" IK (15шт)</t>
  </si>
  <si>
    <t>1 548.36 руб.</t>
  </si>
  <si>
    <t>FCS-110010</t>
  </si>
  <si>
    <t>соединительный элемент GEBO (вн рез) 1 1/4" IK (10шт)</t>
  </si>
  <si>
    <t>FCS-110011</t>
  </si>
  <si>
    <t>соединительный элемент GEBO (вн рез) 1 1/2" IK (8шт)</t>
  </si>
  <si>
    <t>2 500.53 руб.</t>
  </si>
  <si>
    <t>FCS-110012</t>
  </si>
  <si>
    <t>соединительный элемент GEBO (вн рез) 2" IK (6шт)</t>
  </si>
  <si>
    <t>3 856.62 руб.</t>
  </si>
  <si>
    <t>FCS-110013</t>
  </si>
  <si>
    <t>обойма ремонтная GEBO 1/2" DSK</t>
  </si>
  <si>
    <t>822.29 руб.</t>
  </si>
  <si>
    <t>FCS-110014</t>
  </si>
  <si>
    <t>обойма ремонтная GEBO 3/4" DSK</t>
  </si>
  <si>
    <t>840.31 руб.</t>
  </si>
  <si>
    <t>FCS-110015</t>
  </si>
  <si>
    <t>обойма ремонтная GEBO 1" DSK</t>
  </si>
  <si>
    <t>1 171.64 руб.</t>
  </si>
  <si>
    <t>FCS-110016</t>
  </si>
  <si>
    <t>обойма ремонтная GEBO 1 1/4" DSK</t>
  </si>
  <si>
    <t>1 386.86 руб.</t>
  </si>
  <si>
    <t>FCS-110017</t>
  </si>
  <si>
    <t>обойма ремонтная GEBO 1 1/2" DSK</t>
  </si>
  <si>
    <t>2 074.00 руб.</t>
  </si>
  <si>
    <t>FCS-110018</t>
  </si>
  <si>
    <t>обойма ремонтная GEBO 2" DSK</t>
  </si>
  <si>
    <t>2 754.68 руб.</t>
  </si>
  <si>
    <t>FCS-110019</t>
  </si>
  <si>
    <t>обойма ремонтная с отводом GEBO 1*3/4" ANB</t>
  </si>
  <si>
    <t>1 421.37 руб.</t>
  </si>
  <si>
    <t>FCS-110020</t>
  </si>
  <si>
    <t>обойма ремонтная с отводом GEBO 1 1/4*3/4" ANB</t>
  </si>
  <si>
    <t>1 653.59 руб.</t>
  </si>
  <si>
    <t>FCS-110021</t>
  </si>
  <si>
    <t>обойма ремонтная с отводом GEBO 1 1/2*3/4" ANB</t>
  </si>
  <si>
    <t>2 368.61 руб.</t>
  </si>
  <si>
    <t>FCS-110022</t>
  </si>
  <si>
    <t>обойма ремонтная с отводом GEBO 2" * 1" ANB</t>
  </si>
  <si>
    <t>3 331.83 руб.</t>
  </si>
  <si>
    <t>FCS-110023</t>
  </si>
  <si>
    <t>муфта соединительная GEBO 1/2"</t>
  </si>
  <si>
    <t>1 306.96 руб.</t>
  </si>
  <si>
    <t>FCS-110024</t>
  </si>
  <si>
    <t>муфта соединительная GEBO 3/4"</t>
  </si>
  <si>
    <t>1 637.27 руб.</t>
  </si>
  <si>
    <t>FCS-110025</t>
  </si>
  <si>
    <t>муфта соединительная GEBO 1"</t>
  </si>
  <si>
    <t>2 007.70 руб.</t>
  </si>
  <si>
    <t>FCS-120087</t>
  </si>
  <si>
    <t>американка вн. вн. GEBO Platinum чугун. 1" / 330-6V</t>
  </si>
  <si>
    <t>410.38 руб.</t>
  </si>
  <si>
    <t>FCS-120089</t>
  </si>
  <si>
    <t>американка вн. вн. GEBO Platinum чугун. 2 1/2" / 330-10V</t>
  </si>
  <si>
    <t>1 911.99 руб.</t>
  </si>
  <si>
    <t>FCS-120096</t>
  </si>
  <si>
    <t>угольник вн. вн. GEBO Platinum чугун. 1/2" / 90-4V</t>
  </si>
  <si>
    <t>87.72 руб.</t>
  </si>
  <si>
    <t>Обжимные фитинги VIEIR (ремонтные) из оцинкованного чугуна</t>
  </si>
  <si>
    <t>FCS-150001</t>
  </si>
  <si>
    <t>VR2057</t>
  </si>
  <si>
    <t>Муфта для соединения стальных и полимерных труб 1/2" вн.р. (64/8шт)</t>
  </si>
  <si>
    <t>507.15 руб.</t>
  </si>
  <si>
    <t>FCS-150004</t>
  </si>
  <si>
    <t>VR2063</t>
  </si>
  <si>
    <t>Муфта для соединения стальных и полимерных труб 1 1/4" вн.р. (40/5шт)</t>
  </si>
  <si>
    <t>1 409.73 руб.</t>
  </si>
  <si>
    <t>VER-000138</t>
  </si>
  <si>
    <t>VR2059</t>
  </si>
  <si>
    <t>Муфта для соединения стальных и полимерных труб 1/2"x1/2" (64/8шт)</t>
  </si>
  <si>
    <t>749.70 руб.</t>
  </si>
  <si>
    <t>VER-000219</t>
  </si>
  <si>
    <t>VR2060</t>
  </si>
  <si>
    <t>Муфта для соединения стальных и полимерных труб 3/4" вн.р. (64/8шт)</t>
  </si>
  <si>
    <t>614.46 руб.</t>
  </si>
  <si>
    <t>VER-000220</t>
  </si>
  <si>
    <t>VR2061</t>
  </si>
  <si>
    <t>Муфта для соединения стальных и полимерных труб 3/4" нар. р. (64/8шт)</t>
  </si>
  <si>
    <t>645.33 руб.</t>
  </si>
  <si>
    <t>VER-000309</t>
  </si>
  <si>
    <t>VR2062</t>
  </si>
  <si>
    <t>Муфта для соединения стальных и полимерных труб 3/4"X3/4" (64/8шт)</t>
  </si>
  <si>
    <t>977.55 руб.</t>
  </si>
  <si>
    <t>VER-000310</t>
  </si>
  <si>
    <t>VR2068</t>
  </si>
  <si>
    <t>Муфта для соединения стальных и полимерных труб 1"X1"(40/5шт)</t>
  </si>
  <si>
    <t>1 253.91 руб.</t>
  </si>
  <si>
    <t>VER-000311</t>
  </si>
  <si>
    <t>VR2066</t>
  </si>
  <si>
    <t>Муфта для соединения стальных и полимерных труб 1" вн.р  (40/5шт)</t>
  </si>
  <si>
    <t>818.79 руб.</t>
  </si>
  <si>
    <t>VER-000354</t>
  </si>
  <si>
    <t>VR2067</t>
  </si>
  <si>
    <t>Муфта для соединения стальных и полимерных труб 1" нар.р. (40/5шт)</t>
  </si>
  <si>
    <t>901.11 руб.</t>
  </si>
  <si>
    <t>VER-000518</t>
  </si>
  <si>
    <t>VR2064</t>
  </si>
  <si>
    <t>Муфта для соединения стальных и полимерных труб 1 1/4" нар (40/1шт)</t>
  </si>
  <si>
    <t>1 365.63 руб.</t>
  </si>
  <si>
    <t>VER-000936</t>
  </si>
  <si>
    <t>VR2058</t>
  </si>
  <si>
    <t>Муфта для соединения стальных и полимерных труб 1/2"M (64/8шт)</t>
  </si>
  <si>
    <t>482.16 руб.</t>
  </si>
  <si>
    <t>VER-001366</t>
  </si>
  <si>
    <t>VR2115</t>
  </si>
  <si>
    <t>Муфта для соединения стальных и полимерных труб 1 1/2"F (2/1шт)</t>
  </si>
  <si>
    <t>1 243.62 руб.</t>
  </si>
  <si>
    <t>VER-001367</t>
  </si>
  <si>
    <t>VR2116</t>
  </si>
  <si>
    <t>Муфта для соединения стальных и полимерных труб 2"F (2/1шт)</t>
  </si>
  <si>
    <t>2 141.79 руб.</t>
  </si>
  <si>
    <t>VER-001368</t>
  </si>
  <si>
    <t>VR2118</t>
  </si>
  <si>
    <t>Муфта для соединения стальных и полимерных труб 2"M (2/1шт)</t>
  </si>
  <si>
    <t>2 221.17 руб.</t>
  </si>
  <si>
    <t>VER-001435</t>
  </si>
  <si>
    <t>VR2117</t>
  </si>
  <si>
    <t>Муфта для соединения стальных и полимерных труб 1 1/2"M (32/2шт)</t>
  </si>
  <si>
    <t>1 225.98 руб.</t>
  </si>
  <si>
    <t>VER-001561</t>
  </si>
  <si>
    <t>VR2119</t>
  </si>
  <si>
    <t>Муфта для соединения стальных и полимерных труб 1 1/2" (32/1шт)</t>
  </si>
  <si>
    <t>1 683.15 руб.</t>
  </si>
  <si>
    <t>VER-001562</t>
  </si>
  <si>
    <t>VR2120</t>
  </si>
  <si>
    <t>Муфта для соединения стальных и полимерных труб 2" (16/1шт)</t>
  </si>
  <si>
    <t>3 276.63 руб.</t>
  </si>
  <si>
    <t>VER-001633</t>
  </si>
  <si>
    <t>VR2069</t>
  </si>
  <si>
    <t>Муфта для соединения стальных и полимерных труб 1 1/4"(24шт)</t>
  </si>
  <si>
    <t>1 890.42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</si>
</sst>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e7fec9_86a5_11e9_8101_003048fd731b_5aa2f6b0_467a_11ea_810f_003048fd731b1.jpeg"/><Relationship Id="rId2" Type="http://schemas.openxmlformats.org/officeDocument/2006/relationships/image" Target="../media/fae7fecb_86a5_11e9_8101_003048fd731b_5aa2f6b1_467a_11ea_810f_003048fd731b2.jpeg"/><Relationship Id="rId3" Type="http://schemas.openxmlformats.org/officeDocument/2006/relationships/image" Target="../media/fae7fecd_86a5_11e9_8101_003048fd731b_5aa2f6b2_467a_11ea_810f_003048fd731b3.jpeg"/><Relationship Id="rId4" Type="http://schemas.openxmlformats.org/officeDocument/2006/relationships/image" Target="../media/fae7fecf_86a5_11e9_8101_003048fd731b_5aa2f6b3_467a_11ea_810f_003048fd731b4.jpeg"/><Relationship Id="rId5" Type="http://schemas.openxmlformats.org/officeDocument/2006/relationships/image" Target="../media/fae7fed1_86a5_11e9_8101_003048fd731b_5aa2f6b4_467a_11ea_810f_003048fd731b5.jpeg"/><Relationship Id="rId6" Type="http://schemas.openxmlformats.org/officeDocument/2006/relationships/image" Target="../media/fae7fed3_86a5_11e9_8101_003048fd731b_5aa2f6b5_467a_11ea_810f_003048fd731b6.jpeg"/><Relationship Id="rId7" Type="http://schemas.openxmlformats.org/officeDocument/2006/relationships/image" Target="../media/fae7fed5_86a5_11e9_8101_003048fd731b_5aa2f6b6_467a_11ea_810f_003048fd731b7.png"/><Relationship Id="rId8" Type="http://schemas.openxmlformats.org/officeDocument/2006/relationships/image" Target="../media/fae7fed7_86a5_11e9_8101_003048fd731b_5aa2f6b7_467a_11ea_810f_003048fd731b8.png"/><Relationship Id="rId9" Type="http://schemas.openxmlformats.org/officeDocument/2006/relationships/image" Target="../media/fae7fed9_86a5_11e9_8101_003048fd731b_5aa2f6b8_467a_11ea_810f_003048fd731b9.png"/><Relationship Id="rId10" Type="http://schemas.openxmlformats.org/officeDocument/2006/relationships/image" Target="../media/fae7fedb_86a5_11e9_8101_003048fd731b_5aa2f6b9_467a_11ea_810f_003048fd731b10.png"/><Relationship Id="rId11" Type="http://schemas.openxmlformats.org/officeDocument/2006/relationships/image" Target="../media/fae7fedd_86a5_11e9_8101_003048fd731b_5aa2f6ba_467a_11ea_810f_003048fd731b11.png"/><Relationship Id="rId12" Type="http://schemas.openxmlformats.org/officeDocument/2006/relationships/image" Target="../media/fae7fedf_86a5_11e9_8101_003048fd731b_5aa2f6bb_467a_11ea_810f_003048fd731b12.png"/><Relationship Id="rId13" Type="http://schemas.openxmlformats.org/officeDocument/2006/relationships/image" Target="../media/fae7fee1_86a5_11e9_8101_003048fd731b_5aa2f6bc_467a_11ea_810f_003048fd731b13.jpeg"/><Relationship Id="rId14" Type="http://schemas.openxmlformats.org/officeDocument/2006/relationships/image" Target="../media/fae7fee3_86a5_11e9_8101_003048fd731b_5aa2f6bd_467a_11ea_810f_003048fd731b14.jpeg"/><Relationship Id="rId15" Type="http://schemas.openxmlformats.org/officeDocument/2006/relationships/image" Target="../media/fae7fee5_86a5_11e9_8101_003048fd731b_5aa2f6be_467a_11ea_810f_003048fd731b15.jpeg"/><Relationship Id="rId16" Type="http://schemas.openxmlformats.org/officeDocument/2006/relationships/image" Target="../media/fae7fee7_86a5_11e9_8101_003048fd731b_5aa2f6bf_467a_11ea_810f_003048fd731b16.jpeg"/><Relationship Id="rId17" Type="http://schemas.openxmlformats.org/officeDocument/2006/relationships/image" Target="../media/00f351d1_86a6_11e9_8101_003048fd731b_5aa2f6c0_467a_11ea_810f_003048fd731b17.jpeg"/><Relationship Id="rId18" Type="http://schemas.openxmlformats.org/officeDocument/2006/relationships/image" Target="../media/00f351d3_86a6_11e9_8101_003048fd731b_5aa2f6c1_467a_11ea_810f_003048fd731b18.jpeg"/><Relationship Id="rId19" Type="http://schemas.openxmlformats.org/officeDocument/2006/relationships/image" Target="../media/00f351d5_86a6_11e9_8101_003048fd731b_5aa2f6c2_467a_11ea_810f_003048fd731b19.jpeg"/><Relationship Id="rId20" Type="http://schemas.openxmlformats.org/officeDocument/2006/relationships/image" Target="../media/00f351d7_86a6_11e9_8101_003048fd731b_5aa2f6c3_467a_11ea_810f_003048fd731b20.jpeg"/><Relationship Id="rId21" Type="http://schemas.openxmlformats.org/officeDocument/2006/relationships/image" Target="../media/00f351d9_86a6_11e9_8101_003048fd731b_5aa2f6c4_467a_11ea_810f_003048fd731b21.jpeg"/><Relationship Id="rId22" Type="http://schemas.openxmlformats.org/officeDocument/2006/relationships/image" Target="../media/00f351db_86a6_11e9_8101_003048fd731b_5aa2f6c5_467a_11ea_810f_003048fd731b22.jpeg"/><Relationship Id="rId23" Type="http://schemas.openxmlformats.org/officeDocument/2006/relationships/image" Target="../media/00f351dd_86a6_11e9_8101_003048fd731b_5aa2f6c6_467a_11ea_810f_003048fd731b23.jpeg"/><Relationship Id="rId24" Type="http://schemas.openxmlformats.org/officeDocument/2006/relationships/image" Target="../media/00f351df_86a6_11e9_8101_003048fd731b_5aa2f6c7_467a_11ea_810f_003048fd731b24.jpeg"/><Relationship Id="rId25" Type="http://schemas.openxmlformats.org/officeDocument/2006/relationships/image" Target="../media/00f351e1_86a6_11e9_8101_003048fd731b_5aa2f6c8_467a_11ea_810f_003048fd731b25.jpeg"/><Relationship Id="rId26" Type="http://schemas.openxmlformats.org/officeDocument/2006/relationships/image" Target="../media/00f35290_86a6_11e9_8101_003048fd731b_e8722925_518a_11ea_810f_003048fd731b26.jpeg"/><Relationship Id="rId27" Type="http://schemas.openxmlformats.org/officeDocument/2006/relationships/image" Target="../media/00f35294_86a6_11e9_8101_003048fd731b_e8722927_518a_11ea_810f_003048fd731b27.jpeg"/><Relationship Id="rId28" Type="http://schemas.openxmlformats.org/officeDocument/2006/relationships/image" Target="../media/00f352a2_86a6_11e9_8101_003048fd731b_f012cf73_518a_11ea_810f_003048fd731b28.jpeg"/><Relationship Id="rId29" Type="http://schemas.openxmlformats.org/officeDocument/2006/relationships/image" Target="../media/ca5bacda_0ee5_11ec_8324_003048fd731b_6b95d467_5a46_11f0_a775_047c1617b14329.jpeg"/><Relationship Id="rId30" Type="http://schemas.openxmlformats.org/officeDocument/2006/relationships/image" Target="../media/ca5bacdd_0ee5_11ec_8324_003048fd731b_6b95d472_5a46_11f0_a775_047c1617b14330.jpeg"/><Relationship Id="rId31" Type="http://schemas.openxmlformats.org/officeDocument/2006/relationships/image" Target="../media/45f592a6_4009_11ec_8370_003048fd731b_6b95d46a_5a46_11f0_a775_047c1617b14331.jpeg"/><Relationship Id="rId32" Type="http://schemas.openxmlformats.org/officeDocument/2006/relationships/image" Target="../media/d0d91a85_7762_11ec_a212_00259070b487_6b95d46c_5a46_11f0_a775_047c1617b14332.jpeg"/><Relationship Id="rId33" Type="http://schemas.openxmlformats.org/officeDocument/2006/relationships/image" Target="../media/d0d91a87_7762_11ec_a212_00259070b487_6b95d46e_5a46_11f0_a775_047c1617b14333.jpeg"/><Relationship Id="rId34" Type="http://schemas.openxmlformats.org/officeDocument/2006/relationships/image" Target="../media/13e8ca56_5853_11ed_a364_047c1617b143_6b95d470_5a46_11f0_a775_047c1617b14334.jpeg"/><Relationship Id="rId35" Type="http://schemas.openxmlformats.org/officeDocument/2006/relationships/image" Target="../media/13e8ca58_5853_11ed_a364_047c1617b143_c4896f71_f1d2_11ef_a6e1_047c1617b14335.jpeg"/><Relationship Id="rId36" Type="http://schemas.openxmlformats.org/officeDocument/2006/relationships/image" Target="../media/13e8ca5a_5853_11ed_a364_047c1617b143_6b95d476_5a46_11f0_a775_047c1617b14336.jpeg"/><Relationship Id="rId37" Type="http://schemas.openxmlformats.org/officeDocument/2006/relationships/image" Target="../media/85dc9606_9062_11ed_a3b6_047c1617b143_6b95d478_5a46_11f0_a775_047c1617b14337.jpeg"/><Relationship Id="rId38" Type="http://schemas.openxmlformats.org/officeDocument/2006/relationships/image" Target="../media/bff2db35_403c_11ee_a4a3_047c1617b143_6b95d474_5a46_11f0_a775_047c1617b14338.jpeg"/><Relationship Id="rId39" Type="http://schemas.openxmlformats.org/officeDocument/2006/relationships/image" Target="../media/1f13c401_37d2_11ef_a5e9_047c1617b143_21d4f668_793a_11f0_a79f_047c1617b14339.jpeg"/><Relationship Id="rId40" Type="http://schemas.openxmlformats.org/officeDocument/2006/relationships/image" Target="../media/9182bdf8_eeb6_11ef_a6dd_047c1617b143_21d4f667_793a_11f0_a79f_047c1617b14340.jpeg"/><Relationship Id="rId41" Type="http://schemas.openxmlformats.org/officeDocument/2006/relationships/image" Target="../media/9182bdfa_eeb6_11ef_a6dd_047c1617b143_21d4f66a_793a_11f0_a79f_047c1617b14341.jpeg"/><Relationship Id="rId42" Type="http://schemas.openxmlformats.org/officeDocument/2006/relationships/image" Target="../media/9182bdfc_eeb6_11ef_a6dd_047c1617b143_21d4f66b_793a_11f0_a79f_047c1617b14342.jpeg"/><Relationship Id="rId43" Type="http://schemas.openxmlformats.org/officeDocument/2006/relationships/image" Target="../media/9182be82_eeb6_11ef_a6dd_047c1617b143_781c6456_5a46_11f0_a775_047c1617b14343.jpeg"/><Relationship Id="rId44" Type="http://schemas.openxmlformats.org/officeDocument/2006/relationships/image" Target="../media/b44e42ce_245f_11f0_a725_047c1617b143_21d4f666_793a_11f0_a79f_047c1617b14344.jpeg"/><Relationship Id="rId45" Type="http://schemas.openxmlformats.org/officeDocument/2006/relationships/image" Target="../media/b44e42d0_245f_11f0_a725_047c1617b143_21d4f669_793a_11f0_a79f_047c1617b14345.jpeg"/><Relationship Id="rId46" Type="http://schemas.openxmlformats.org/officeDocument/2006/relationships/image" Target="../media/28a1d144_7e77_11f0_a7a6_047c1617b143_d79fde7f_96ec_11f0_a7c5_047c1617b1434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20" name="Image_23" descr="Image_2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1" name="Image_24" descr="Image_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2" name="Image_25" descr="Image_2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3" name="Image_26" descr="Image_2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4" name="Image_27" descr="Image_2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5" name="Image_28" descr="Image_2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6" name="Image_29" descr="Image_29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7" name="Image_30" descr="Image_3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8" name="Image_31" descr="Image_3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820693</v>
      </c>
      <c r="C4" s="1" t="s">
        <v>12</v>
      </c>
      <c r="D4" s="1"/>
      <c r="E4" s="2" t="s">
        <v>13</v>
      </c>
      <c r="F4" s="2" t="s">
        <v>14</v>
      </c>
      <c r="G4" s="2" t="s">
        <v>15</v>
      </c>
      <c r="H4" s="2">
        <v>0</v>
      </c>
      <c r="I4" s="1">
        <v>0</v>
      </c>
      <c r="J4" s="3" t="s">
        <v>16</v>
      </c>
      <c r="K4" s="2" t="str">
        <f>J4*1021.53</f>
        <v>0</v>
      </c>
      <c r="L4" s="5"/>
    </row>
    <row r="5" spans="1:12" customHeight="1" ht="105" outlineLevel="3">
      <c r="A5" s="1"/>
      <c r="B5" s="1">
        <v>820694</v>
      </c>
      <c r="C5" s="1" t="s">
        <v>17</v>
      </c>
      <c r="D5" s="1"/>
      <c r="E5" s="2" t="s">
        <v>18</v>
      </c>
      <c r="F5" s="2" t="s">
        <v>19</v>
      </c>
      <c r="G5" s="2" t="s">
        <v>20</v>
      </c>
      <c r="H5" s="2">
        <v>0</v>
      </c>
      <c r="I5" s="1">
        <v>0</v>
      </c>
      <c r="J5" s="3" t="s">
        <v>16</v>
      </c>
      <c r="K5" s="2" t="str">
        <f>J5*1201.90</f>
        <v>0</v>
      </c>
      <c r="L5" s="5"/>
    </row>
    <row r="6" spans="1:12" customHeight="1" ht="105" outlineLevel="3">
      <c r="A6" s="1"/>
      <c r="B6" s="1">
        <v>820695</v>
      </c>
      <c r="C6" s="1" t="s">
        <v>21</v>
      </c>
      <c r="D6" s="1"/>
      <c r="E6" s="2" t="s">
        <v>22</v>
      </c>
      <c r="F6" s="2" t="s">
        <v>23</v>
      </c>
      <c r="G6" s="2" t="s">
        <v>24</v>
      </c>
      <c r="H6" s="2">
        <v>0</v>
      </c>
      <c r="I6" s="1">
        <v>0</v>
      </c>
      <c r="J6" s="3" t="s">
        <v>16</v>
      </c>
      <c r="K6" s="2" t="str">
        <f>J6*1465.91</f>
        <v>0</v>
      </c>
      <c r="L6" s="5"/>
    </row>
    <row r="7" spans="1:12" customHeight="1" ht="105" outlineLevel="3">
      <c r="A7" s="1"/>
      <c r="B7" s="1">
        <v>820696</v>
      </c>
      <c r="C7" s="1" t="s">
        <v>25</v>
      </c>
      <c r="D7" s="1"/>
      <c r="E7" s="2" t="s">
        <v>26</v>
      </c>
      <c r="F7" s="2" t="s">
        <v>27</v>
      </c>
      <c r="G7" s="2" t="s">
        <v>15</v>
      </c>
      <c r="H7" s="2">
        <v>0</v>
      </c>
      <c r="I7" s="1">
        <v>0</v>
      </c>
      <c r="J7" s="3" t="s">
        <v>16</v>
      </c>
      <c r="K7" s="2" t="str">
        <f>J7*1972.51</f>
        <v>0</v>
      </c>
      <c r="L7" s="5"/>
    </row>
    <row r="8" spans="1:12" customHeight="1" ht="105" outlineLevel="3">
      <c r="A8" s="1"/>
      <c r="B8" s="1">
        <v>820697</v>
      </c>
      <c r="C8" s="1" t="s">
        <v>28</v>
      </c>
      <c r="D8" s="1"/>
      <c r="E8" s="2" t="s">
        <v>29</v>
      </c>
      <c r="F8" s="2" t="s">
        <v>30</v>
      </c>
      <c r="G8" s="2">
        <v>10</v>
      </c>
      <c r="H8" s="2">
        <v>0</v>
      </c>
      <c r="I8" s="1">
        <v>0</v>
      </c>
      <c r="J8" s="3" t="s">
        <v>16</v>
      </c>
      <c r="K8" s="2" t="str">
        <f>J8*2611.20</f>
        <v>0</v>
      </c>
      <c r="L8" s="5"/>
    </row>
    <row r="9" spans="1:12" customHeight="1" ht="105" outlineLevel="3">
      <c r="A9" s="1"/>
      <c r="B9" s="1">
        <v>820698</v>
      </c>
      <c r="C9" s="1" t="s">
        <v>31</v>
      </c>
      <c r="D9" s="1"/>
      <c r="E9" s="2" t="s">
        <v>32</v>
      </c>
      <c r="F9" s="2" t="s">
        <v>33</v>
      </c>
      <c r="G9" s="2">
        <v>9</v>
      </c>
      <c r="H9" s="2">
        <v>0</v>
      </c>
      <c r="I9" s="1">
        <v>0</v>
      </c>
      <c r="J9" s="3" t="s">
        <v>16</v>
      </c>
      <c r="K9" s="2" t="str">
        <f>J9*4328.03</f>
        <v>0</v>
      </c>
      <c r="L9" s="5"/>
    </row>
    <row r="10" spans="1:12" customHeight="1" ht="105" outlineLevel="3">
      <c r="A10" s="1"/>
      <c r="B10" s="1">
        <v>820699</v>
      </c>
      <c r="C10" s="1" t="s">
        <v>34</v>
      </c>
      <c r="D10" s="1"/>
      <c r="E10" s="2" t="s">
        <v>35</v>
      </c>
      <c r="F10" s="2" t="s">
        <v>36</v>
      </c>
      <c r="G10" s="2" t="s">
        <v>15</v>
      </c>
      <c r="H10" s="2">
        <v>0</v>
      </c>
      <c r="I10" s="1">
        <v>0</v>
      </c>
      <c r="J10" s="3" t="s">
        <v>16</v>
      </c>
      <c r="K10" s="2" t="str">
        <f>J10*1033.43</f>
        <v>0</v>
      </c>
      <c r="L10" s="5"/>
    </row>
    <row r="11" spans="1:12" customHeight="1" ht="105" outlineLevel="3">
      <c r="A11" s="1"/>
      <c r="B11" s="1">
        <v>820700</v>
      </c>
      <c r="C11" s="1" t="s">
        <v>37</v>
      </c>
      <c r="D11" s="1"/>
      <c r="E11" s="2" t="s">
        <v>38</v>
      </c>
      <c r="F11" s="2" t="s">
        <v>39</v>
      </c>
      <c r="G11" s="2" t="s">
        <v>24</v>
      </c>
      <c r="H11" s="2">
        <v>0</v>
      </c>
      <c r="I11" s="1">
        <v>0</v>
      </c>
      <c r="J11" s="3" t="s">
        <v>16</v>
      </c>
      <c r="K11" s="2" t="str">
        <f>J11*1242.53</f>
        <v>0</v>
      </c>
      <c r="L11" s="5"/>
    </row>
    <row r="12" spans="1:12" customHeight="1" ht="105" outlineLevel="3">
      <c r="A12" s="1"/>
      <c r="B12" s="1">
        <v>820701</v>
      </c>
      <c r="C12" s="1" t="s">
        <v>40</v>
      </c>
      <c r="D12" s="1"/>
      <c r="E12" s="2" t="s">
        <v>41</v>
      </c>
      <c r="F12" s="2" t="s">
        <v>42</v>
      </c>
      <c r="G12" s="2" t="s">
        <v>24</v>
      </c>
      <c r="H12" s="2">
        <v>0</v>
      </c>
      <c r="I12" s="1">
        <v>0</v>
      </c>
      <c r="J12" s="3" t="s">
        <v>16</v>
      </c>
      <c r="K12" s="2" t="str">
        <f>J12*1548.36</f>
        <v>0</v>
      </c>
      <c r="L12" s="5"/>
    </row>
    <row r="13" spans="1:12" customHeight="1" ht="105" outlineLevel="3">
      <c r="A13" s="1"/>
      <c r="B13" s="1">
        <v>820702</v>
      </c>
      <c r="C13" s="1" t="s">
        <v>43</v>
      </c>
      <c r="D13" s="1"/>
      <c r="E13" s="2" t="s">
        <v>44</v>
      </c>
      <c r="F13" s="2" t="s">
        <v>27</v>
      </c>
      <c r="G13" s="2" t="s">
        <v>15</v>
      </c>
      <c r="H13" s="2">
        <v>0</v>
      </c>
      <c r="I13" s="1">
        <v>0</v>
      </c>
      <c r="J13" s="3" t="s">
        <v>16</v>
      </c>
      <c r="K13" s="2" t="str">
        <f>J13*1972.51</f>
        <v>0</v>
      </c>
      <c r="L13" s="5"/>
    </row>
    <row r="14" spans="1:12" customHeight="1" ht="105" outlineLevel="3">
      <c r="A14" s="1"/>
      <c r="B14" s="1">
        <v>820703</v>
      </c>
      <c r="C14" s="1" t="s">
        <v>45</v>
      </c>
      <c r="D14" s="1"/>
      <c r="E14" s="2" t="s">
        <v>46</v>
      </c>
      <c r="F14" s="2" t="s">
        <v>47</v>
      </c>
      <c r="G14" s="2" t="s">
        <v>15</v>
      </c>
      <c r="H14" s="2">
        <v>0</v>
      </c>
      <c r="I14" s="1">
        <v>0</v>
      </c>
      <c r="J14" s="3" t="s">
        <v>16</v>
      </c>
      <c r="K14" s="2" t="str">
        <f>J14*2500.53</f>
        <v>0</v>
      </c>
      <c r="L14" s="5"/>
    </row>
    <row r="15" spans="1:12" customHeight="1" ht="105" outlineLevel="3">
      <c r="A15" s="1"/>
      <c r="B15" s="1">
        <v>820704</v>
      </c>
      <c r="C15" s="1" t="s">
        <v>48</v>
      </c>
      <c r="D15" s="1"/>
      <c r="E15" s="2" t="s">
        <v>49</v>
      </c>
      <c r="F15" s="2" t="s">
        <v>50</v>
      </c>
      <c r="G15" s="2">
        <v>6</v>
      </c>
      <c r="H15" s="2">
        <v>0</v>
      </c>
      <c r="I15" s="1">
        <v>0</v>
      </c>
      <c r="J15" s="3" t="s">
        <v>16</v>
      </c>
      <c r="K15" s="2" t="str">
        <f>J15*3856.62</f>
        <v>0</v>
      </c>
      <c r="L15" s="5"/>
    </row>
    <row r="16" spans="1:12" customHeight="1" ht="105" outlineLevel="3">
      <c r="A16" s="1"/>
      <c r="B16" s="1">
        <v>820705</v>
      </c>
      <c r="C16" s="1" t="s">
        <v>51</v>
      </c>
      <c r="D16" s="1"/>
      <c r="E16" s="2" t="s">
        <v>52</v>
      </c>
      <c r="F16" s="2" t="s">
        <v>53</v>
      </c>
      <c r="G16" s="2">
        <v>4</v>
      </c>
      <c r="H16" s="2">
        <v>0</v>
      </c>
      <c r="I16" s="1">
        <v>0</v>
      </c>
      <c r="J16" s="3" t="s">
        <v>16</v>
      </c>
      <c r="K16" s="2" t="str">
        <f>J16*822.29</f>
        <v>0</v>
      </c>
      <c r="L16" s="5"/>
    </row>
    <row r="17" spans="1:12" customHeight="1" ht="105" outlineLevel="3">
      <c r="A17" s="1"/>
      <c r="B17" s="1">
        <v>820706</v>
      </c>
      <c r="C17" s="1" t="s">
        <v>54</v>
      </c>
      <c r="D17" s="1"/>
      <c r="E17" s="2" t="s">
        <v>55</v>
      </c>
      <c r="F17" s="2" t="s">
        <v>56</v>
      </c>
      <c r="G17" s="2">
        <v>4</v>
      </c>
      <c r="H17" s="2">
        <v>0</v>
      </c>
      <c r="I17" s="1">
        <v>0</v>
      </c>
      <c r="J17" s="3" t="s">
        <v>16</v>
      </c>
      <c r="K17" s="2" t="str">
        <f>J17*840.31</f>
        <v>0</v>
      </c>
      <c r="L17" s="5"/>
    </row>
    <row r="18" spans="1:12" customHeight="1" ht="105" outlineLevel="3">
      <c r="A18" s="1"/>
      <c r="B18" s="1">
        <v>820707</v>
      </c>
      <c r="C18" s="1" t="s">
        <v>57</v>
      </c>
      <c r="D18" s="1"/>
      <c r="E18" s="2" t="s">
        <v>58</v>
      </c>
      <c r="F18" s="2" t="s">
        <v>59</v>
      </c>
      <c r="G18" s="2">
        <v>4</v>
      </c>
      <c r="H18" s="2">
        <v>0</v>
      </c>
      <c r="I18" s="1">
        <v>0</v>
      </c>
      <c r="J18" s="3" t="s">
        <v>16</v>
      </c>
      <c r="K18" s="2" t="str">
        <f>J18*1171.64</f>
        <v>0</v>
      </c>
      <c r="L18" s="5"/>
    </row>
    <row r="19" spans="1:12" customHeight="1" ht="105" outlineLevel="3">
      <c r="A19" s="1"/>
      <c r="B19" s="1">
        <v>820708</v>
      </c>
      <c r="C19" s="1" t="s">
        <v>60</v>
      </c>
      <c r="D19" s="1"/>
      <c r="E19" s="2" t="s">
        <v>61</v>
      </c>
      <c r="F19" s="2" t="s">
        <v>62</v>
      </c>
      <c r="G19" s="2">
        <v>0</v>
      </c>
      <c r="H19" s="2">
        <v>0</v>
      </c>
      <c r="I19" s="1">
        <v>0</v>
      </c>
      <c r="J19" s="3" t="s">
        <v>16</v>
      </c>
      <c r="K19" s="2" t="str">
        <f>J19*1386.86</f>
        <v>0</v>
      </c>
      <c r="L19" s="5"/>
    </row>
    <row r="20" spans="1:12" customHeight="1" ht="105" outlineLevel="3">
      <c r="A20" s="1"/>
      <c r="B20" s="1">
        <v>820709</v>
      </c>
      <c r="C20" s="1" t="s">
        <v>63</v>
      </c>
      <c r="D20" s="1"/>
      <c r="E20" s="2" t="s">
        <v>64</v>
      </c>
      <c r="F20" s="2" t="s">
        <v>65</v>
      </c>
      <c r="G20" s="2">
        <v>0</v>
      </c>
      <c r="H20" s="2">
        <v>0</v>
      </c>
      <c r="I20" s="1">
        <v>0</v>
      </c>
      <c r="J20" s="3" t="s">
        <v>16</v>
      </c>
      <c r="K20" s="2" t="str">
        <f>J20*2074.00</f>
        <v>0</v>
      </c>
      <c r="L20" s="5"/>
    </row>
    <row r="21" spans="1:12" customHeight="1" ht="105" outlineLevel="3">
      <c r="A21" s="1"/>
      <c r="B21" s="1">
        <v>820710</v>
      </c>
      <c r="C21" s="1" t="s">
        <v>66</v>
      </c>
      <c r="D21" s="1"/>
      <c r="E21" s="2" t="s">
        <v>67</v>
      </c>
      <c r="F21" s="2" t="s">
        <v>68</v>
      </c>
      <c r="G21" s="2">
        <v>5</v>
      </c>
      <c r="H21" s="2">
        <v>0</v>
      </c>
      <c r="I21" s="1">
        <v>0</v>
      </c>
      <c r="J21" s="3" t="s">
        <v>16</v>
      </c>
      <c r="K21" s="2" t="str">
        <f>J21*2754.68</f>
        <v>0</v>
      </c>
      <c r="L21" s="5"/>
    </row>
    <row r="22" spans="1:12" customHeight="1" ht="105" outlineLevel="3">
      <c r="A22" s="1"/>
      <c r="B22" s="1">
        <v>820711</v>
      </c>
      <c r="C22" s="1" t="s">
        <v>69</v>
      </c>
      <c r="D22" s="1"/>
      <c r="E22" s="2" t="s">
        <v>70</v>
      </c>
      <c r="F22" s="2" t="s">
        <v>71</v>
      </c>
      <c r="G22" s="2">
        <v>7</v>
      </c>
      <c r="H22" s="2">
        <v>0</v>
      </c>
      <c r="I22" s="1">
        <v>0</v>
      </c>
      <c r="J22" s="3" t="s">
        <v>16</v>
      </c>
      <c r="K22" s="2" t="str">
        <f>J22*1421.37</f>
        <v>0</v>
      </c>
      <c r="L22" s="5"/>
    </row>
    <row r="23" spans="1:12" customHeight="1" ht="105" outlineLevel="3">
      <c r="A23" s="1"/>
      <c r="B23" s="1">
        <v>820712</v>
      </c>
      <c r="C23" s="1" t="s">
        <v>72</v>
      </c>
      <c r="D23" s="1"/>
      <c r="E23" s="2" t="s">
        <v>73</v>
      </c>
      <c r="F23" s="2" t="s">
        <v>74</v>
      </c>
      <c r="G23" s="2">
        <v>6</v>
      </c>
      <c r="H23" s="2">
        <v>0</v>
      </c>
      <c r="I23" s="1">
        <v>0</v>
      </c>
      <c r="J23" s="3" t="s">
        <v>16</v>
      </c>
      <c r="K23" s="2" t="str">
        <f>J23*1653.59</f>
        <v>0</v>
      </c>
      <c r="L23" s="5"/>
    </row>
    <row r="24" spans="1:12" customHeight="1" ht="105" outlineLevel="3">
      <c r="A24" s="1"/>
      <c r="B24" s="1">
        <v>820713</v>
      </c>
      <c r="C24" s="1" t="s">
        <v>75</v>
      </c>
      <c r="D24" s="1"/>
      <c r="E24" s="2" t="s">
        <v>76</v>
      </c>
      <c r="F24" s="2" t="s">
        <v>77</v>
      </c>
      <c r="G24" s="2">
        <v>5</v>
      </c>
      <c r="H24" s="2">
        <v>0</v>
      </c>
      <c r="I24" s="1">
        <v>0</v>
      </c>
      <c r="J24" s="3" t="s">
        <v>16</v>
      </c>
      <c r="K24" s="2" t="str">
        <f>J24*2368.61</f>
        <v>0</v>
      </c>
      <c r="L24" s="5"/>
    </row>
    <row r="25" spans="1:12" customHeight="1" ht="105" outlineLevel="3">
      <c r="A25" s="1"/>
      <c r="B25" s="1">
        <v>820714</v>
      </c>
      <c r="C25" s="1" t="s">
        <v>78</v>
      </c>
      <c r="D25" s="1"/>
      <c r="E25" s="2" t="s">
        <v>79</v>
      </c>
      <c r="F25" s="2" t="s">
        <v>80</v>
      </c>
      <c r="G25" s="2">
        <v>4</v>
      </c>
      <c r="H25" s="2">
        <v>0</v>
      </c>
      <c r="I25" s="1">
        <v>0</v>
      </c>
      <c r="J25" s="3" t="s">
        <v>16</v>
      </c>
      <c r="K25" s="2" t="str">
        <f>J25*3331.83</f>
        <v>0</v>
      </c>
      <c r="L25" s="5"/>
    </row>
    <row r="26" spans="1:12" customHeight="1" ht="105" outlineLevel="3">
      <c r="A26" s="1"/>
      <c r="B26" s="1">
        <v>820715</v>
      </c>
      <c r="C26" s="1" t="s">
        <v>81</v>
      </c>
      <c r="D26" s="1"/>
      <c r="E26" s="2" t="s">
        <v>82</v>
      </c>
      <c r="F26" s="2" t="s">
        <v>83</v>
      </c>
      <c r="G26" s="2" t="s">
        <v>15</v>
      </c>
      <c r="H26" s="2">
        <v>0</v>
      </c>
      <c r="I26" s="1">
        <v>0</v>
      </c>
      <c r="J26" s="3" t="s">
        <v>16</v>
      </c>
      <c r="K26" s="2" t="str">
        <f>J26*1306.96</f>
        <v>0</v>
      </c>
      <c r="L26" s="5"/>
    </row>
    <row r="27" spans="1:12" customHeight="1" ht="105" outlineLevel="3">
      <c r="A27" s="1"/>
      <c r="B27" s="1">
        <v>820716</v>
      </c>
      <c r="C27" s="1" t="s">
        <v>84</v>
      </c>
      <c r="D27" s="1"/>
      <c r="E27" s="2" t="s">
        <v>85</v>
      </c>
      <c r="F27" s="2" t="s">
        <v>86</v>
      </c>
      <c r="G27" s="2">
        <v>5</v>
      </c>
      <c r="H27" s="2">
        <v>0</v>
      </c>
      <c r="I27" s="1">
        <v>0</v>
      </c>
      <c r="J27" s="3" t="s">
        <v>16</v>
      </c>
      <c r="K27" s="2" t="str">
        <f>J27*1637.27</f>
        <v>0</v>
      </c>
      <c r="L27" s="5"/>
    </row>
    <row r="28" spans="1:12" customHeight="1" ht="105" outlineLevel="3">
      <c r="A28" s="1"/>
      <c r="B28" s="1">
        <v>820717</v>
      </c>
      <c r="C28" s="1" t="s">
        <v>87</v>
      </c>
      <c r="D28" s="1"/>
      <c r="E28" s="2" t="s">
        <v>88</v>
      </c>
      <c r="F28" s="2" t="s">
        <v>89</v>
      </c>
      <c r="G28" s="2">
        <v>1</v>
      </c>
      <c r="H28" s="2">
        <v>0</v>
      </c>
      <c r="I28" s="1">
        <v>0</v>
      </c>
      <c r="J28" s="3" t="s">
        <v>16</v>
      </c>
      <c r="K28" s="2" t="str">
        <f>J28*2007.70</f>
        <v>0</v>
      </c>
      <c r="L28" s="5"/>
    </row>
    <row r="29" spans="1:12" customHeight="1" ht="105" outlineLevel="3">
      <c r="A29" s="1"/>
      <c r="B29" s="1">
        <v>820804</v>
      </c>
      <c r="C29" s="1" t="s">
        <v>90</v>
      </c>
      <c r="D29" s="1"/>
      <c r="E29" s="2" t="s">
        <v>91</v>
      </c>
      <c r="F29" s="2" t="s">
        <v>92</v>
      </c>
      <c r="G29" s="2">
        <v>0</v>
      </c>
      <c r="H29" s="2">
        <v>0</v>
      </c>
      <c r="I29" s="1">
        <v>0</v>
      </c>
      <c r="J29" s="3" t="s">
        <v>16</v>
      </c>
      <c r="K29" s="2" t="str">
        <f>J29*410.38</f>
        <v>0</v>
      </c>
      <c r="L29" s="5"/>
    </row>
    <row r="30" spans="1:12" customHeight="1" ht="105" outlineLevel="3">
      <c r="A30" s="1"/>
      <c r="B30" s="1">
        <v>820806</v>
      </c>
      <c r="C30" s="1" t="s">
        <v>93</v>
      </c>
      <c r="D30" s="1"/>
      <c r="E30" s="2" t="s">
        <v>94</v>
      </c>
      <c r="F30" s="2" t="s">
        <v>95</v>
      </c>
      <c r="G30" s="2">
        <v>0</v>
      </c>
      <c r="H30" s="2">
        <v>0</v>
      </c>
      <c r="I30" s="1">
        <v>0</v>
      </c>
      <c r="J30" s="3" t="s">
        <v>16</v>
      </c>
      <c r="K30" s="2" t="str">
        <f>J30*1911.99</f>
        <v>0</v>
      </c>
      <c r="L30" s="5"/>
    </row>
    <row r="31" spans="1:12" customHeight="1" ht="105" outlineLevel="3">
      <c r="A31" s="1"/>
      <c r="B31" s="1">
        <v>820813</v>
      </c>
      <c r="C31" s="1" t="s">
        <v>96</v>
      </c>
      <c r="D31" s="1"/>
      <c r="E31" s="2" t="s">
        <v>97</v>
      </c>
      <c r="F31" s="2" t="s">
        <v>98</v>
      </c>
      <c r="G31" s="2">
        <v>0</v>
      </c>
      <c r="H31" s="2">
        <v>0</v>
      </c>
      <c r="I31" s="1">
        <v>0</v>
      </c>
      <c r="J31" s="3" t="s">
        <v>16</v>
      </c>
      <c r="K31" s="2" t="str">
        <f>J31*87.72</f>
        <v>0</v>
      </c>
      <c r="L31" s="5"/>
    </row>
    <row r="32" spans="1:12" outlineLevel="1">
      <c r="A32" s="7" t="s">
        <v>99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5"/>
    </row>
    <row r="33" spans="1:12" customHeight="1" ht="105" outlineLevel="3">
      <c r="A33" s="1"/>
      <c r="B33" s="1">
        <v>837123</v>
      </c>
      <c r="C33" s="1" t="s">
        <v>100</v>
      </c>
      <c r="D33" s="1" t="s">
        <v>101</v>
      </c>
      <c r="E33" s="2" t="s">
        <v>102</v>
      </c>
      <c r="F33" s="2" t="s">
        <v>103</v>
      </c>
      <c r="G33" s="2" t="s">
        <v>15</v>
      </c>
      <c r="H33" s="2">
        <v>0</v>
      </c>
      <c r="I33" s="1">
        <v>0</v>
      </c>
      <c r="J33" s="3" t="s">
        <v>16</v>
      </c>
      <c r="K33" s="2" t="str">
        <f>J33*507.15</f>
        <v>0</v>
      </c>
      <c r="L33" s="5"/>
    </row>
    <row r="34" spans="1:12" customHeight="1" ht="105" outlineLevel="3">
      <c r="A34" s="1"/>
      <c r="B34" s="1">
        <v>837124</v>
      </c>
      <c r="C34" s="1" t="s">
        <v>104</v>
      </c>
      <c r="D34" s="1" t="s">
        <v>105</v>
      </c>
      <c r="E34" s="2" t="s">
        <v>106</v>
      </c>
      <c r="F34" s="2" t="s">
        <v>107</v>
      </c>
      <c r="G34" s="2" t="s">
        <v>15</v>
      </c>
      <c r="H34" s="2">
        <v>0</v>
      </c>
      <c r="I34" s="1">
        <v>0</v>
      </c>
      <c r="J34" s="3" t="s">
        <v>16</v>
      </c>
      <c r="K34" s="2" t="str">
        <f>J34*1409.73</f>
        <v>0</v>
      </c>
      <c r="L34" s="5"/>
    </row>
    <row r="35" spans="1:12" customHeight="1" ht="105" outlineLevel="3">
      <c r="A35" s="1"/>
      <c r="B35" s="1">
        <v>837314</v>
      </c>
      <c r="C35" s="1" t="s">
        <v>108</v>
      </c>
      <c r="D35" s="1" t="s">
        <v>109</v>
      </c>
      <c r="E35" s="2" t="s">
        <v>110</v>
      </c>
      <c r="F35" s="2" t="s">
        <v>111</v>
      </c>
      <c r="G35" s="2">
        <v>6</v>
      </c>
      <c r="H35" s="2">
        <v>0</v>
      </c>
      <c r="I35" s="1">
        <v>0</v>
      </c>
      <c r="J35" s="3" t="s">
        <v>16</v>
      </c>
      <c r="K35" s="2" t="str">
        <f>J35*749.70</f>
        <v>0</v>
      </c>
      <c r="L35" s="5"/>
    </row>
    <row r="36" spans="1:12" customHeight="1" ht="105" outlineLevel="3">
      <c r="A36" s="1"/>
      <c r="B36" s="1">
        <v>839818</v>
      </c>
      <c r="C36" s="1" t="s">
        <v>112</v>
      </c>
      <c r="D36" s="1" t="s">
        <v>113</v>
      </c>
      <c r="E36" s="2" t="s">
        <v>114</v>
      </c>
      <c r="F36" s="2" t="s">
        <v>115</v>
      </c>
      <c r="G36" s="2" t="s">
        <v>24</v>
      </c>
      <c r="H36" s="2">
        <v>0</v>
      </c>
      <c r="I36" s="1">
        <v>0</v>
      </c>
      <c r="J36" s="3" t="s">
        <v>16</v>
      </c>
      <c r="K36" s="2" t="str">
        <f>J36*614.46</f>
        <v>0</v>
      </c>
      <c r="L36" s="5"/>
    </row>
    <row r="37" spans="1:12" customHeight="1" ht="105" outlineLevel="3">
      <c r="A37" s="1"/>
      <c r="B37" s="1">
        <v>839819</v>
      </c>
      <c r="C37" s="1" t="s">
        <v>116</v>
      </c>
      <c r="D37" s="1" t="s">
        <v>117</v>
      </c>
      <c r="E37" s="2" t="s">
        <v>118</v>
      </c>
      <c r="F37" s="2" t="s">
        <v>119</v>
      </c>
      <c r="G37" s="2" t="s">
        <v>15</v>
      </c>
      <c r="H37" s="2">
        <v>0</v>
      </c>
      <c r="I37" s="1">
        <v>0</v>
      </c>
      <c r="J37" s="3" t="s">
        <v>16</v>
      </c>
      <c r="K37" s="2" t="str">
        <f>J37*645.33</f>
        <v>0</v>
      </c>
      <c r="L37" s="5"/>
    </row>
    <row r="38" spans="1:12" customHeight="1" ht="105" outlineLevel="3">
      <c r="A38" s="1"/>
      <c r="B38" s="1">
        <v>871403</v>
      </c>
      <c r="C38" s="1" t="s">
        <v>120</v>
      </c>
      <c r="D38" s="1" t="s">
        <v>121</v>
      </c>
      <c r="E38" s="2" t="s">
        <v>122</v>
      </c>
      <c r="F38" s="2" t="s">
        <v>123</v>
      </c>
      <c r="G38" s="2">
        <v>0</v>
      </c>
      <c r="H38" s="2">
        <v>0</v>
      </c>
      <c r="I38" s="1">
        <v>0</v>
      </c>
      <c r="J38" s="3" t="s">
        <v>16</v>
      </c>
      <c r="K38" s="2" t="str">
        <f>J38*977.55</f>
        <v>0</v>
      </c>
      <c r="L38" s="5"/>
    </row>
    <row r="39" spans="1:12" customHeight="1" ht="105" outlineLevel="3">
      <c r="A39" s="1"/>
      <c r="B39" s="1">
        <v>871404</v>
      </c>
      <c r="C39" s="1" t="s">
        <v>124</v>
      </c>
      <c r="D39" s="1" t="s">
        <v>125</v>
      </c>
      <c r="E39" s="2" t="s">
        <v>126</v>
      </c>
      <c r="F39" s="2" t="s">
        <v>127</v>
      </c>
      <c r="G39" s="2">
        <v>6</v>
      </c>
      <c r="H39" s="2">
        <v>0</v>
      </c>
      <c r="I39" s="1">
        <v>0</v>
      </c>
      <c r="J39" s="3" t="s">
        <v>16</v>
      </c>
      <c r="K39" s="2" t="str">
        <f>J39*1253.91</f>
        <v>0</v>
      </c>
      <c r="L39" s="5"/>
    </row>
    <row r="40" spans="1:12" customHeight="1" ht="105" outlineLevel="3">
      <c r="A40" s="1"/>
      <c r="B40" s="1">
        <v>871405</v>
      </c>
      <c r="C40" s="1" t="s">
        <v>128</v>
      </c>
      <c r="D40" s="1" t="s">
        <v>129</v>
      </c>
      <c r="E40" s="2" t="s">
        <v>130</v>
      </c>
      <c r="F40" s="2" t="s">
        <v>131</v>
      </c>
      <c r="G40" s="2">
        <v>0</v>
      </c>
      <c r="H40" s="2">
        <v>0</v>
      </c>
      <c r="I40" s="1">
        <v>0</v>
      </c>
      <c r="J40" s="3" t="s">
        <v>16</v>
      </c>
      <c r="K40" s="2" t="str">
        <f>J40*818.79</f>
        <v>0</v>
      </c>
      <c r="L40" s="5"/>
    </row>
    <row r="41" spans="1:12" customHeight="1" ht="105" outlineLevel="3">
      <c r="A41" s="1"/>
      <c r="B41" s="1">
        <v>873883</v>
      </c>
      <c r="C41" s="1" t="s">
        <v>132</v>
      </c>
      <c r="D41" s="1" t="s">
        <v>133</v>
      </c>
      <c r="E41" s="2" t="s">
        <v>134</v>
      </c>
      <c r="F41" s="2" t="s">
        <v>135</v>
      </c>
      <c r="G41" s="2">
        <v>0</v>
      </c>
      <c r="H41" s="2">
        <v>0</v>
      </c>
      <c r="I41" s="1">
        <v>0</v>
      </c>
      <c r="J41" s="3" t="s">
        <v>16</v>
      </c>
      <c r="K41" s="2" t="str">
        <f>J41*901.11</f>
        <v>0</v>
      </c>
      <c r="L41" s="5"/>
    </row>
    <row r="42" spans="1:12" customHeight="1" ht="105" outlineLevel="3">
      <c r="A42" s="1"/>
      <c r="B42" s="1">
        <v>879370</v>
      </c>
      <c r="C42" s="1" t="s">
        <v>136</v>
      </c>
      <c r="D42" s="1" t="s">
        <v>137</v>
      </c>
      <c r="E42" s="2" t="s">
        <v>138</v>
      </c>
      <c r="F42" s="2" t="s">
        <v>139</v>
      </c>
      <c r="G42" s="2" t="s">
        <v>15</v>
      </c>
      <c r="H42" s="2">
        <v>0</v>
      </c>
      <c r="I42" s="1">
        <v>0</v>
      </c>
      <c r="J42" s="3" t="s">
        <v>16</v>
      </c>
      <c r="K42" s="2" t="str">
        <f>J42*1365.63</f>
        <v>0</v>
      </c>
      <c r="L42" s="5"/>
    </row>
    <row r="43" spans="1:12" customHeight="1" ht="105" outlineLevel="3">
      <c r="A43" s="1"/>
      <c r="B43" s="1">
        <v>884661</v>
      </c>
      <c r="C43" s="1" t="s">
        <v>140</v>
      </c>
      <c r="D43" s="1" t="s">
        <v>141</v>
      </c>
      <c r="E43" s="2" t="s">
        <v>142</v>
      </c>
      <c r="F43" s="2" t="s">
        <v>143</v>
      </c>
      <c r="G43" s="2" t="s">
        <v>15</v>
      </c>
      <c r="H43" s="2">
        <v>0</v>
      </c>
      <c r="I43" s="1">
        <v>0</v>
      </c>
      <c r="J43" s="3" t="s">
        <v>16</v>
      </c>
      <c r="K43" s="2" t="str">
        <f>J43*482.16</f>
        <v>0</v>
      </c>
      <c r="L43" s="5"/>
    </row>
    <row r="44" spans="1:12" customHeight="1" ht="105" outlineLevel="3">
      <c r="A44" s="1"/>
      <c r="B44" s="1">
        <v>885989</v>
      </c>
      <c r="C44" s="1" t="s">
        <v>144</v>
      </c>
      <c r="D44" s="1" t="s">
        <v>145</v>
      </c>
      <c r="E44" s="2" t="s">
        <v>146</v>
      </c>
      <c r="F44" s="2" t="s">
        <v>147</v>
      </c>
      <c r="G44" s="2" t="s">
        <v>24</v>
      </c>
      <c r="H44" s="2">
        <v>0</v>
      </c>
      <c r="I44" s="1">
        <v>0</v>
      </c>
      <c r="J44" s="3" t="s">
        <v>16</v>
      </c>
      <c r="K44" s="2" t="str">
        <f>J44*1243.62</f>
        <v>0</v>
      </c>
      <c r="L44" s="5"/>
    </row>
    <row r="45" spans="1:12" customHeight="1" ht="105" outlineLevel="3">
      <c r="A45" s="1"/>
      <c r="B45" s="1">
        <v>885990</v>
      </c>
      <c r="C45" s="1" t="s">
        <v>148</v>
      </c>
      <c r="D45" s="1" t="s">
        <v>149</v>
      </c>
      <c r="E45" s="2" t="s">
        <v>150</v>
      </c>
      <c r="F45" s="2" t="s">
        <v>151</v>
      </c>
      <c r="G45" s="2">
        <v>4</v>
      </c>
      <c r="H45" s="2">
        <v>0</v>
      </c>
      <c r="I45" s="1">
        <v>0</v>
      </c>
      <c r="J45" s="3" t="s">
        <v>16</v>
      </c>
      <c r="K45" s="2" t="str">
        <f>J45*2141.79</f>
        <v>0</v>
      </c>
      <c r="L45" s="5"/>
    </row>
    <row r="46" spans="1:12" customHeight="1" ht="105" outlineLevel="3">
      <c r="A46" s="1"/>
      <c r="B46" s="1">
        <v>885991</v>
      </c>
      <c r="C46" s="1" t="s">
        <v>152</v>
      </c>
      <c r="D46" s="1" t="s">
        <v>153</v>
      </c>
      <c r="E46" s="2" t="s">
        <v>154</v>
      </c>
      <c r="F46" s="2" t="s">
        <v>155</v>
      </c>
      <c r="G46" s="2">
        <v>7</v>
      </c>
      <c r="H46" s="2">
        <v>0</v>
      </c>
      <c r="I46" s="1">
        <v>0</v>
      </c>
      <c r="J46" s="3" t="s">
        <v>16</v>
      </c>
      <c r="K46" s="2" t="str">
        <f>J46*2221.17</f>
        <v>0</v>
      </c>
      <c r="L46" s="5"/>
    </row>
    <row r="47" spans="1:12" customHeight="1" ht="105" outlineLevel="3">
      <c r="A47" s="1"/>
      <c r="B47" s="1">
        <v>886034</v>
      </c>
      <c r="C47" s="1" t="s">
        <v>156</v>
      </c>
      <c r="D47" s="1" t="s">
        <v>157</v>
      </c>
      <c r="E47" s="2" t="s">
        <v>158</v>
      </c>
      <c r="F47" s="2" t="s">
        <v>159</v>
      </c>
      <c r="G47" s="2" t="s">
        <v>15</v>
      </c>
      <c r="H47" s="2">
        <v>0</v>
      </c>
      <c r="I47" s="1">
        <v>0</v>
      </c>
      <c r="J47" s="3" t="s">
        <v>16</v>
      </c>
      <c r="K47" s="2" t="str">
        <f>J47*1225.98</f>
        <v>0</v>
      </c>
      <c r="L47" s="5"/>
    </row>
    <row r="48" spans="1:12" customHeight="1" ht="105" outlineLevel="3">
      <c r="A48" s="1"/>
      <c r="B48" s="1">
        <v>886089</v>
      </c>
      <c r="C48" s="1" t="s">
        <v>160</v>
      </c>
      <c r="D48" s="1" t="s">
        <v>161</v>
      </c>
      <c r="E48" s="2" t="s">
        <v>162</v>
      </c>
      <c r="F48" s="2" t="s">
        <v>163</v>
      </c>
      <c r="G48" s="2">
        <v>0</v>
      </c>
      <c r="H48" s="2">
        <v>0</v>
      </c>
      <c r="I48" s="1">
        <v>0</v>
      </c>
      <c r="J48" s="3" t="s">
        <v>16</v>
      </c>
      <c r="K48" s="2" t="str">
        <f>J48*1683.15</f>
        <v>0</v>
      </c>
      <c r="L48" s="5"/>
    </row>
    <row r="49" spans="1:12" customHeight="1" ht="105" outlineLevel="3">
      <c r="A49" s="1"/>
      <c r="B49" s="1">
        <v>886090</v>
      </c>
      <c r="C49" s="1" t="s">
        <v>164</v>
      </c>
      <c r="D49" s="1" t="s">
        <v>165</v>
      </c>
      <c r="E49" s="2" t="s">
        <v>166</v>
      </c>
      <c r="F49" s="2" t="s">
        <v>167</v>
      </c>
      <c r="G49" s="2">
        <v>0</v>
      </c>
      <c r="H49" s="2">
        <v>0</v>
      </c>
      <c r="I49" s="1">
        <v>0</v>
      </c>
      <c r="J49" s="3" t="s">
        <v>16</v>
      </c>
      <c r="K49" s="2" t="str">
        <f>J49*3276.63</f>
        <v>0</v>
      </c>
      <c r="L49" s="5"/>
    </row>
    <row r="50" spans="1:12" customHeight="1" ht="105" outlineLevel="3">
      <c r="A50" s="1"/>
      <c r="B50" s="1">
        <v>955752</v>
      </c>
      <c r="C50" s="1" t="s">
        <v>168</v>
      </c>
      <c r="D50" s="1" t="s">
        <v>169</v>
      </c>
      <c r="E50" s="2" t="s">
        <v>170</v>
      </c>
      <c r="F50" s="2" t="s">
        <v>171</v>
      </c>
      <c r="G50" s="2">
        <v>0</v>
      </c>
      <c r="H50" s="2">
        <v>0</v>
      </c>
      <c r="I50" s="1">
        <v>0</v>
      </c>
      <c r="J50" s="3" t="s">
        <v>16</v>
      </c>
      <c r="K50" s="2" t="str">
        <f>J50*1890.42</f>
        <v>0</v>
      </c>
      <c r="L5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32:K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2026-07-29T23:56:19+03:00</dcterms:created>
  <dcterms:modified xsi:type="dcterms:W3CDTF">2026-07-29T23:56:19+03:00</dcterms:modified>
  <dc:title>Untitled Spreadsheet</dc:title>
  <dc:description/>
  <dc:subject/>
  <cp:keywords/>
  <cp:category/>
</cp:coreProperties>
</file>