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<sst xmlns="http://schemas.openxmlformats.org/spreadsheetml/2006/main" uniqueCount="239">
  <si>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</si>
  <si>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</si>
  <si>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</si>
  <si>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</si>
  <si>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</si>
  <si>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</si>
  <si>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</si>
  <si>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</si>
  <si>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</si>
  <si>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</si>
  <si>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</si>
  <si>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</si>
  <si>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</si>
  <si>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</si>
  <si>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</si>
  <si>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</si>
  <si>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29.40 руб.</t>
  </si>
  <si>
    <t>&gt;50</t>
  </si>
  <si>
    <t>шт</t>
  </si>
  <si>
    <t>FRK-220044</t>
  </si>
  <si>
    <t>VRZ20</t>
  </si>
  <si>
    <t>Адаптер для коллектора 3/4</t>
  </si>
  <si>
    <t>38.22 руб.</t>
  </si>
  <si>
    <t>FRK-220045</t>
  </si>
  <si>
    <t>VRD21</t>
  </si>
  <si>
    <t>Заглушка коллектора FAR (VR402-405) 3/4 вн.р с доп. уплонением</t>
  </si>
  <si>
    <t>129.36 руб.</t>
  </si>
  <si>
    <t>&gt;25</t>
  </si>
  <si>
    <t>FRK-220046</t>
  </si>
  <si>
    <t>VRD22</t>
  </si>
  <si>
    <t>Заглушка  коллектора FAR (VR402-405) 3/4 нар.р с доп. уплонением</t>
  </si>
  <si>
    <t>157.29 руб.</t>
  </si>
  <si>
    <t>VLC-713009</t>
  </si>
  <si>
    <t>VTc.530.N.050404</t>
  </si>
  <si>
    <t>Тройник коллекторный 3/4"x1/2"x1/2" нар.-вн.-вн.  (10 /100шт)</t>
  </si>
  <si>
    <t>331.00 руб.</t>
  </si>
  <si>
    <t>VLC-713010</t>
  </si>
  <si>
    <t>VTc.530.N.060404</t>
  </si>
  <si>
    <t>Тройник коллекторный 1"x1/2"x1/2" нар.-вн.-вн. (10 /80шт)</t>
  </si>
  <si>
    <t>397.00 руб.</t>
  </si>
  <si>
    <t>&gt;500</t>
  </si>
  <si>
    <t>VLC-713020</t>
  </si>
  <si>
    <t>VTc.531.N.0504</t>
  </si>
  <si>
    <t>Отвод коллекторный 3/4"x1/2" нар.-вн. (угольник)  (10 /110шт)</t>
  </si>
  <si>
    <t>304.00 руб.</t>
  </si>
  <si>
    <t>&gt;100</t>
  </si>
  <si>
    <t>VLC-713021</t>
  </si>
  <si>
    <t>VTc.531.N.0604</t>
  </si>
  <si>
    <t>Отвод коллекторный 1"x1/2" нар.-вн. (угольник) (10 /80шт)</t>
  </si>
  <si>
    <t>400.00 руб.</t>
  </si>
  <si>
    <t>VLC-713046</t>
  </si>
  <si>
    <t>VTc.701.N.04</t>
  </si>
  <si>
    <t>Адаптер д/коллектора (конус-плоскость) 1/2"  (10 /2000шт)</t>
  </si>
  <si>
    <t>49.00 руб.</t>
  </si>
  <si>
    <t>&gt;1000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</si>
  <si>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</si>
  <si>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</si>
  <si>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</si>
  <si>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</si>
  <si>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</si>
  <si>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</si>
  <si>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</si>
  <si>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154.00 руб.</t>
  </si>
  <si>
    <t>VLC-713049</t>
  </si>
  <si>
    <t>VTc.710.N.1604</t>
  </si>
  <si>
    <t>Соединитель коллекторный обжимной для м./п. трубы 16 (2,0)   (10 /300шт)</t>
  </si>
  <si>
    <t>152.00 руб.</t>
  </si>
  <si>
    <t>VLC-713050</t>
  </si>
  <si>
    <t>VTc.711.N.1504</t>
  </si>
  <si>
    <t>Соединитель коллекторный обжимной для медной трубы 15  (10 /420шт)</t>
  </si>
  <si>
    <t>92.00 руб.</t>
  </si>
  <si>
    <t>VLC-713051</t>
  </si>
  <si>
    <t>VTc.712.N.1604</t>
  </si>
  <si>
    <t>Соединитель КОНУС  коллекторный пресс для м./п. трубы 16(2,0) х 1/2"  (10 /260шт)</t>
  </si>
  <si>
    <t>248.00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</si>
  <si>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</si>
  <si>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</si>
  <si>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</si>
  <si>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337.00 руб.</t>
  </si>
  <si>
    <t>VLC-713053</t>
  </si>
  <si>
    <t>VTc.720.NE.0005</t>
  </si>
  <si>
    <t>Кран для коллектора (евроконус)   (8 /96шт)</t>
  </si>
  <si>
    <t>617.00 руб.</t>
  </si>
  <si>
    <t>VLC-900300</t>
  </si>
  <si>
    <t>VTc.709.N.1622</t>
  </si>
  <si>
    <t>Соединитель КОНУС коллекторный обжимной для полимерной PEX трубы 16 (2,2)</t>
  </si>
  <si>
    <t>141.00 руб.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</si>
  <si>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</si>
  <si>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</si>
  <si>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</si>
  <si>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</si>
  <si>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</si>
  <si>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</si>
  <si>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</si>
  <si>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</si>
  <si>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</si>
  <si>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</si>
  <si>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</si>
  <si>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350.00 руб.</t>
  </si>
  <si>
    <t>&gt;10</t>
  </si>
  <si>
    <t>VLC-900653</t>
  </si>
  <si>
    <t>VTr.585.N.0402</t>
  </si>
  <si>
    <t>Фитинг резьбовой, футорка коллекторная 1/2" х 1/4"</t>
  </si>
  <si>
    <t>66.00 руб.</t>
  </si>
  <si>
    <t>VLC-900654</t>
  </si>
  <si>
    <t>VTr.585.N.0502</t>
  </si>
  <si>
    <t>Фитинг резьбовой, футорка коллекторная 3/4" х 1/4"</t>
  </si>
  <si>
    <t>105.00 руб.</t>
  </si>
  <si>
    <t>VLC-901003</t>
  </si>
  <si>
    <t>VTc.630.N.0504</t>
  </si>
  <si>
    <t>Тройник коллекторный с вращающимся штуцером 3/4"х1/2"х1/2" нар.-вн.-вн.</t>
  </si>
  <si>
    <t>433.00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</si>
  <si>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</si>
  <si>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</si>
  <si>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</si>
  <si>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</si>
  <si>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</si>
  <si>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</si>
  <si>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</si>
  <si>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514.00 руб.</t>
  </si>
  <si>
    <t>VLC-901006</t>
  </si>
  <si>
    <t>VTc.631.N.0604</t>
  </si>
  <si>
    <t>Отвод коллекторный с вращающимся штуцером 1"х1/2" нар.-вн.</t>
  </si>
  <si>
    <t>663.00 руб.</t>
  </si>
  <si>
    <t>VLC-901030</t>
  </si>
  <si>
    <t>VTr.585.N.0401</t>
  </si>
  <si>
    <t>Фитинг резьбовой, футорка коллекторная 1/2"х1/8" нар.-вн.</t>
  </si>
  <si>
    <t>100.00 руб.</t>
  </si>
  <si>
    <t>VLC-901081</t>
  </si>
  <si>
    <t>VTr.584.N.0006</t>
  </si>
  <si>
    <t>Фитинг резьбовой, ниппель коллекторный 1 х 1" нар.-нар.</t>
  </si>
  <si>
    <t>343.00 руб.</t>
  </si>
  <si>
    <t>VLC-901082</t>
  </si>
  <si>
    <t>VTr.584.N.0008</t>
  </si>
  <si>
    <t>Фитинг резьбовой, ниппель коллекторный 1 1/2"х1 1/2" нар.-нар.</t>
  </si>
  <si>
    <t>615.00 руб.</t>
  </si>
  <si>
    <t>VLC-901083</t>
  </si>
  <si>
    <t>VTr.585.N.0604</t>
  </si>
  <si>
    <t>Фитинг резьбовой, футорка коллекторная  1"х1/2" нар.-вн.</t>
  </si>
  <si>
    <t>192.00 руб.</t>
  </si>
  <si>
    <t>VLC-901084</t>
  </si>
  <si>
    <t>VTr.585.N.0605</t>
  </si>
  <si>
    <t>Фитинг резьбовой, футорка коллекторная  1"х3/4"  нар.-вн.</t>
  </si>
  <si>
    <t>185.00 руб.</t>
  </si>
  <si>
    <t>VLC-901085</t>
  </si>
  <si>
    <t>VTr.585.N.0805</t>
  </si>
  <si>
    <t>Фитинг резьбовой, футорка коллекторная 1 1/2"х3/4"  нар.-вн.</t>
  </si>
  <si>
    <t>404.00 руб.</t>
  </si>
  <si>
    <t>VLC-901086</t>
  </si>
  <si>
    <t>VTr.585.N.0806</t>
  </si>
  <si>
    <t>Фитинг резьбовой, футорка коллекторная 1 1/2"х1"  нар.-вн.</t>
  </si>
  <si>
    <t>413.00 руб.</t>
  </si>
  <si>
    <t>VLC-901087</t>
  </si>
  <si>
    <t>VTr.585.N.0807</t>
  </si>
  <si>
    <t>Фитинг резьбовой, футорка коллекторная 1 1/2"х1 1/4"  нар.-вн.</t>
  </si>
  <si>
    <t>390.00 руб.</t>
  </si>
  <si>
    <t>VLC-901088</t>
  </si>
  <si>
    <t>VTr.601.N.0604</t>
  </si>
  <si>
    <t>Фитинг резьбовой, ниппель переходной коллекторный  1"х1/2" нар.-нар.</t>
  </si>
  <si>
    <t>235.00 руб.</t>
  </si>
  <si>
    <t>VLC-901089</t>
  </si>
  <si>
    <t>VTr.601.N.0605</t>
  </si>
  <si>
    <t>Фитинг резьбовой, ниппель переходной коллекторный  1"х3/4" нар.-нар.</t>
  </si>
  <si>
    <t>239.00 руб.</t>
  </si>
  <si>
    <t>VLC-901090</t>
  </si>
  <si>
    <t>VTr.601.N.0805</t>
  </si>
  <si>
    <t>Фитинг резьбовой, ниппель переходной коллекторный  1 1/2"х3/4" нар.-нар.</t>
  </si>
  <si>
    <t>474.00 руб.</t>
  </si>
  <si>
    <t>VLC-901091</t>
  </si>
  <si>
    <t>VTr.601.N.0806</t>
  </si>
  <si>
    <t>Фитинг резьбовой, ниппель переходной коллекторный  1 1/2"х1" нар.-нар.</t>
  </si>
  <si>
    <t>499.00 руб.</t>
  </si>
  <si>
    <t>VLC-901092</t>
  </si>
  <si>
    <t>VTr.601.N.0807</t>
  </si>
  <si>
    <t>Фитинг резьбовой, ниппель переходной коллекторный  1 1/2"х1 1/4" нар.-нар.</t>
  </si>
  <si>
    <t>527.00 руб.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</si>
  <si>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</si>
  <si>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</si>
  <si>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</si>
  <si>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</si>
  <si>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160.23 руб.</t>
  </si>
  <si>
    <t>пара</t>
  </si>
  <si>
    <t>VER-001162</t>
  </si>
  <si>
    <t>VP25</t>
  </si>
  <si>
    <t>Пара высоких кронштейнов для коллектора 1"  (80/1пара)</t>
  </si>
  <si>
    <t>158.76 руб.</t>
  </si>
  <si>
    <t>VER-001163</t>
  </si>
  <si>
    <t>VP26</t>
  </si>
  <si>
    <t>Пара низких кронштейнов для коллектора 1" (120/1пара)</t>
  </si>
  <si>
    <t>141.12 руб.</t>
  </si>
  <si>
    <t>VER-001389</t>
  </si>
  <si>
    <t>VP27-4</t>
  </si>
  <si>
    <t>Пара сдвоенных кронштейнов 3/4" для крепления коллектора (30/1шт)</t>
  </si>
  <si>
    <t>291.06 руб.</t>
  </si>
  <si>
    <t>VER-001390</t>
  </si>
  <si>
    <t>VP27-5</t>
  </si>
  <si>
    <t>Пара сдвоенных кронштейнов 1" для крепления коллектора (30/1шт)</t>
  </si>
  <si>
    <t>VER-001495</t>
  </si>
  <si>
    <t>VP25-A</t>
  </si>
  <si>
    <t>Пара высоких кронштейнов для коллектора 3/4"  (80/1пара)</t>
  </si>
  <si>
    <t>VER-001496</t>
  </si>
  <si>
    <t>VP26-A</t>
  </si>
  <si>
    <t>Пара низких кронштейнов для коллектора 3/4" (120/1пара)</t>
  </si>
  <si>
    <t>VLC-713001</t>
  </si>
  <si>
    <t>VTc.130.N.0500</t>
  </si>
  <si>
    <t>Пара сдвоенных кронштейнов 3/4 " для коллекторов (1 /60шт)</t>
  </si>
  <si>
    <t>606.00 руб.</t>
  </si>
  <si>
    <t>VLC-713002</t>
  </si>
  <si>
    <t>VTc.130.N.0600</t>
  </si>
  <si>
    <t>Пара сдвоенных кронштейнов 1" для коллекторов (1 /60шт)</t>
  </si>
  <si>
    <t>634.00 руб.</t>
  </si>
  <si>
    <t>VLC-713003</t>
  </si>
  <si>
    <t>VTc.130.IN.0600</t>
  </si>
  <si>
    <t>Пара сдвоенных кронштейнов 1" для коллекторов из нерж. (5 /45шт)</t>
  </si>
  <si>
    <t>829.00 руб.</t>
  </si>
  <si>
    <t>VLC-713004</t>
  </si>
  <si>
    <t>VTc.130.INH.0600</t>
  </si>
  <si>
    <t>Пара высоких кронштейнов 1" для коллекторов из нержавеющей стали (1 /55шт)</t>
  </si>
  <si>
    <t>505.00 руб.</t>
  </si>
  <si>
    <t>VLC-713005</t>
  </si>
  <si>
    <t>VTc.130.INS.0600</t>
  </si>
  <si>
    <t>Пара низких кронштейнов 1" для коллектора из нержавеющей стали (1 /75шт)</t>
  </si>
  <si>
    <t>392.00 руб.</t>
  </si>
  <si>
    <t>VLC-713006</t>
  </si>
  <si>
    <t>VTc.130.INH.0800</t>
  </si>
  <si>
    <t>Пара высоких кронштейнов 1 1/2" для коллекторов из нержавеющей стали (1 /50шт)</t>
  </si>
  <si>
    <t>592.00 руб.</t>
  </si>
  <si>
    <t>VLC-713007</t>
  </si>
  <si>
    <t>VTc.130.INS.0800</t>
  </si>
  <si>
    <t>Пара низких кронштейнов 1 1/2" для коллектора из нержавеющей стали (1 /80шт)</t>
  </si>
  <si>
    <t>VLC-713008</t>
  </si>
  <si>
    <t>VTc.IV130.N.0600</t>
  </si>
  <si>
    <t>Кронштейн сдвоенный 1" для коллекторов 500n-e и 560n-e (1 /70шт)</t>
  </si>
  <si>
    <t>914.00 руб.</t>
  </si>
  <si>
    <t>VLC-900299</t>
  </si>
  <si>
    <t>130.HS.0506</t>
  </si>
  <si>
    <t>Пара сдвоенных раздвижных кроншт. для коллекторов универс. (3/4"-1") (упак 2 штуки)</t>
  </si>
  <si>
    <t>438.00 руб.</t>
  </si>
  <si>
    <t>упак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</si>
</sst>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2cd9628_0918_11eb_81b8_003048fd731b_a65d85ee_281e_11ed_a30f_00259070b4871.jpeg"/><Relationship Id="rId2" Type="http://schemas.openxmlformats.org/officeDocument/2006/relationships/image" Target="../media/32cd962a_0918_11eb_81b8_003048fd731b_a65d85ef_281e_11ed_a30f_00259070b4872.jpeg"/><Relationship Id="rId3" Type="http://schemas.openxmlformats.org/officeDocument/2006/relationships/image" Target="../media/19b343dc_25a2_11eb_81dc_003048fd731b_a65d85f0_281e_11ed_a30f_00259070b4873.jpeg"/><Relationship Id="rId4" Type="http://schemas.openxmlformats.org/officeDocument/2006/relationships/image" Target="../media/19b343de_25a2_11eb_81dc_003048fd731b_a65d85f1_281e_11ed_a30f_00259070b4874.jpeg"/><Relationship Id="rId5" Type="http://schemas.openxmlformats.org/officeDocument/2006/relationships/image" Target="../media/f3cdcf13_86a5_11e9_8101_003048fd731b_a65d85f3_281e_11ed_a30f_00259070b4875.jpeg"/><Relationship Id="rId6" Type="http://schemas.openxmlformats.org/officeDocument/2006/relationships/image" Target="../media/f3cdcf17_86a5_11e9_8101_003048fd731b_a65d85f7_281e_11ed_a30f_00259070b4876.jpeg"/><Relationship Id="rId7" Type="http://schemas.openxmlformats.org/officeDocument/2006/relationships/image" Target="../media/f3cdcf3c_86a5_11e9_8101_003048fd731b_a65d85fb_281e_11ed_a30f_00259070b4877.jpeg"/><Relationship Id="rId8" Type="http://schemas.openxmlformats.org/officeDocument/2006/relationships/image" Target="../media/f3cdcf40_86a5_11e9_8101_003048fd731b_a65d85ff_281e_11ed_a30f_00259070b4878.jpeg"/><Relationship Id="rId9" Type="http://schemas.openxmlformats.org/officeDocument/2006/relationships/image" Target="../media/f3cdcf94_86a5_11e9_8101_003048fd731b_a65d8603_281e_11ed_a30f_00259070b4879.jpeg"/><Relationship Id="rId10" Type="http://schemas.openxmlformats.org/officeDocument/2006/relationships/image" Target="../media/f3cdcf98_86a5_11e9_8101_003048fd731b_a65d8607_281e_11ed_a30f_00259070b48710.jpeg"/><Relationship Id="rId11" Type="http://schemas.openxmlformats.org/officeDocument/2006/relationships/image" Target="../media/f3cdcf9c_86a5_11e9_8101_003048fd731b_a65d860b_281e_11ed_a30f_00259070b48711.jpeg"/><Relationship Id="rId12" Type="http://schemas.openxmlformats.org/officeDocument/2006/relationships/image" Target="../media/f3cdcfa0_86a5_11e9_8101_003048fd731b_a65d860f_281e_11ed_a30f_00259070b48712.jpeg"/><Relationship Id="rId13" Type="http://schemas.openxmlformats.org/officeDocument/2006/relationships/image" Target="../media/f3cdcfa4_86a5_11e9_8101_003048fd731b_a65d8613_281e_11ed_a30f_00259070b48713.jpeg"/><Relationship Id="rId14" Type="http://schemas.openxmlformats.org/officeDocument/2006/relationships/image" Target="../media/fae7fde8_86a5_11e9_8101_003048fd731b_a65d8617_281e_11ed_a30f_00259070b48714.jpeg"/><Relationship Id="rId15" Type="http://schemas.openxmlformats.org/officeDocument/2006/relationships/image" Target="../media/fae7fdec_86a5_11e9_8101_003048fd731b_409a691c_281f_11ed_a30f_00259070b48715.jpeg"/><Relationship Id="rId16" Type="http://schemas.openxmlformats.org/officeDocument/2006/relationships/image" Target="../media/fae7fdf0_86a5_11e9_8101_003048fd731b_409a6920_281f_11ed_a30f_00259070b48716.jpeg"/><Relationship Id="rId17" Type="http://schemas.openxmlformats.org/officeDocument/2006/relationships/image" Target="../media/6d083a4d_3466_11eb_81f3_003048fd731b_409a6924_281f_11ed_a30f_00259070b48717.jpeg"/><Relationship Id="rId18" Type="http://schemas.openxmlformats.org/officeDocument/2006/relationships/image" Target="../media/6d083a4f_3466_11eb_81f3_003048fd731b_ab6a88ee_27ae_11ed_a30e_00259070b48718.jpeg"/><Relationship Id="rId19" Type="http://schemas.openxmlformats.org/officeDocument/2006/relationships/image" Target="../media/61991c17_230d_11ed_a307_00259070b487_4396be60_0312_11ef_a5a4_047c1617b14319.jpeg"/><Relationship Id="rId20" Type="http://schemas.openxmlformats.org/officeDocument/2006/relationships/image" Target="../media/c6ac6add_577d_11ee_a4c1_047c1617b143_4396be64_0312_11ef_a5a4_047c1617b14320.jpeg"/><Relationship Id="rId21" Type="http://schemas.openxmlformats.org/officeDocument/2006/relationships/image" Target="../media/54e1daa2_3459_11ef_a5e4_047c1617b143_4e2a740f_fcc7_11ef_a6ef_047c1617b14321.jpeg"/><Relationship Id="rId22" Type="http://schemas.openxmlformats.org/officeDocument/2006/relationships/image" Target="../media/54e1daa4_3459_11ef_a5e4_047c1617b143_4e2a7413_fcc7_11ef_a6ef_047c1617b14322.jpeg"/><Relationship Id="rId23" Type="http://schemas.openxmlformats.org/officeDocument/2006/relationships/image" Target="../media/145c89a8_551c_11f0_a76e_047c1617b143_579e238d_5a46_11f0_a775_047c1617b14323.jpeg"/><Relationship Id="rId24" Type="http://schemas.openxmlformats.org/officeDocument/2006/relationships/image" Target="../media/145c89aa_551c_11f0_a76e_047c1617b143_579e2391_5a46_11f0_a775_047c1617b14324.jpeg"/><Relationship Id="rId25" Type="http://schemas.openxmlformats.org/officeDocument/2006/relationships/image" Target="../media/145c89ac_551c_11f0_a76e_047c1617b143_579e2395_5a46_11f0_a775_047c1617b14325.jpeg"/><Relationship Id="rId26" Type="http://schemas.openxmlformats.org/officeDocument/2006/relationships/image" Target="../media/145c89ae_551c_11f0_a76e_047c1617b143_579e2399_5a46_11f0_a775_047c1617b14326.jpeg"/><Relationship Id="rId27" Type="http://schemas.openxmlformats.org/officeDocument/2006/relationships/image" Target="../media/145c89de_551c_11f0_a76e_047c1617b143_579e23a6_5a46_11f0_a775_047c1617b14327.jpeg"/><Relationship Id="rId28" Type="http://schemas.openxmlformats.org/officeDocument/2006/relationships/image" Target="../media/f7c1cd87_7932_11f0_a79f_047c1617b143_a26f3368_7c1e_11f0_a7a3_047c1617b14328.jpeg"/><Relationship Id="rId29" Type="http://schemas.openxmlformats.org/officeDocument/2006/relationships/image" Target="../media/f7c1cd89_7932_11f0_a79f_047c1617b143_a26f336c_7c1e_11f0_a7a3_047c1617b14329.jpeg"/><Relationship Id="rId30" Type="http://schemas.openxmlformats.org/officeDocument/2006/relationships/image" Target="../media/f7c1cd8b_7932_11f0_a79f_047c1617b143_a26f3370_7c1e_11f0_a7a3_047c1617b14330.jpeg"/><Relationship Id="rId31" Type="http://schemas.openxmlformats.org/officeDocument/2006/relationships/image" Target="../media/f7c1cd8d_7932_11f0_a79f_047c1617b143_a26f3374_7c1e_11f0_a7a3_047c1617b14331.jpeg"/><Relationship Id="rId32" Type="http://schemas.openxmlformats.org/officeDocument/2006/relationships/image" Target="../media/f7c1cd8f_7932_11f0_a79f_047c1617b143_a26f3378_7c1e_11f0_a7a3_047c1617b14332.jpeg"/><Relationship Id="rId33" Type="http://schemas.openxmlformats.org/officeDocument/2006/relationships/image" Target="../media/f7c1cd91_7932_11f0_a79f_047c1617b143_a26f337c_7c1e_11f0_a7a3_047c1617b14333.jpeg"/><Relationship Id="rId34" Type="http://schemas.openxmlformats.org/officeDocument/2006/relationships/image" Target="../media/f7c1cd93_7932_11f0_a79f_047c1617b143_a26f3380_7c1e_11f0_a7a3_047c1617b14334.jpeg"/><Relationship Id="rId35" Type="http://schemas.openxmlformats.org/officeDocument/2006/relationships/image" Target="../media/f7c1cd95_7932_11f0_a79f_047c1617b143_a26f3384_7c1e_11f0_a7a3_047c1617b14335.jpeg"/><Relationship Id="rId36" Type="http://schemas.openxmlformats.org/officeDocument/2006/relationships/image" Target="../media/f7c1cd97_7932_11f0_a79f_047c1617b143_a26f3388_7c1e_11f0_a7a3_047c1617b14336.jpeg"/><Relationship Id="rId37" Type="http://schemas.openxmlformats.org/officeDocument/2006/relationships/image" Target="../media/f7c1cd99_7932_11f0_a79f_047c1617b143_a26f338c_7c1e_11f0_a7a3_047c1617b14337.jpeg"/><Relationship Id="rId38" Type="http://schemas.openxmlformats.org/officeDocument/2006/relationships/image" Target="../media/f7c1cd9b_7932_11f0_a79f_047c1617b143_a26f3390_7c1e_11f0_a7a3_047c1617b14338.jpeg"/><Relationship Id="rId39" Type="http://schemas.openxmlformats.org/officeDocument/2006/relationships/image" Target="../media/f7c1cd9d_7932_11f0_a79f_047c1617b143_a26f3394_7c1e_11f0_a7a3_047c1617b14339.jpeg"/><Relationship Id="rId40" Type="http://schemas.openxmlformats.org/officeDocument/2006/relationships/image" Target="../media/fae7fe6b_86a5_11e9_8101_003048fd731b_a65d85f2_281e_11ed_a30f_00259070b48740.jpeg"/><Relationship Id="rId41" Type="http://schemas.openxmlformats.org/officeDocument/2006/relationships/image" Target="../media/5a6d7b39_847d_11ef_a64e_047c1617b143_1b5db360_f93d_11ef_a6ea_047c1617b14341.jpeg"/><Relationship Id="rId42" Type="http://schemas.openxmlformats.org/officeDocument/2006/relationships/image" Target="../media/5a6d7b3b_847d_11ef_a64e_047c1617b143_1b5db361_f93d_11ef_a6ea_047c1617b14342.jpeg"/><Relationship Id="rId43" Type="http://schemas.openxmlformats.org/officeDocument/2006/relationships/image" Target="../media/9182be26_eeb6_11ef_a6dd_047c1617b143_21d4f5aa_793a_11f0_a79f_047c1617b14343.jpeg"/><Relationship Id="rId44" Type="http://schemas.openxmlformats.org/officeDocument/2006/relationships/image" Target="../media/9182be28_eeb6_11ef_a6dd_047c1617b143_21d4f5a9_793a_11f0_a79f_047c1617b14344.jpeg"/><Relationship Id="rId45" Type="http://schemas.openxmlformats.org/officeDocument/2006/relationships/image" Target="../media/e558648e_f66a_11ef_a6e7_047c1617b143_21d4f5a8_793a_11f0_a79f_047c1617b14345.jpeg"/><Relationship Id="rId46" Type="http://schemas.openxmlformats.org/officeDocument/2006/relationships/image" Target="../media/e5586490_f66a_11ef_a6e7_047c1617b143_21d4f5a7_793a_11f0_a79f_047c1617b14346.jpeg"/><Relationship Id="rId47" Type="http://schemas.openxmlformats.org/officeDocument/2006/relationships/image" Target="../media/f3cdcef7_86a5_11e9_8101_003048fd731b_409a6928_281f_11ed_a30f_00259070b48747.jpeg"/><Relationship Id="rId48" Type="http://schemas.openxmlformats.org/officeDocument/2006/relationships/image" Target="../media/f3cdcefb_86a5_11e9_8101_003048fd731b_409a692c_281f_11ed_a30f_00259070b48748.jpeg"/><Relationship Id="rId49" Type="http://schemas.openxmlformats.org/officeDocument/2006/relationships/image" Target="../media/f3cdceff_86a5_11e9_8101_003048fd731b_409a6930_281f_11ed_a30f_00259070b48749.jpeg"/><Relationship Id="rId50" Type="http://schemas.openxmlformats.org/officeDocument/2006/relationships/image" Target="../media/f3cdcf03_86a5_11e9_8101_003048fd731b_409a6934_281f_11ed_a30f_00259070b48750.jpeg"/><Relationship Id="rId51" Type="http://schemas.openxmlformats.org/officeDocument/2006/relationships/image" Target="../media/f3cdcf07_86a5_11e9_8101_003048fd731b_409a6938_281f_11ed_a30f_00259070b48751.jpeg"/><Relationship Id="rId52" Type="http://schemas.openxmlformats.org/officeDocument/2006/relationships/image" Target="../media/f3cdcf0a_86a5_11e9_8101_003048fd731b_409a693c_281f_11ed_a30f_00259070b48752.jpeg"/><Relationship Id="rId53" Type="http://schemas.openxmlformats.org/officeDocument/2006/relationships/image" Target="../media/f3cdcf0d_86a5_11e9_8101_003048fd731b_409a6940_281f_11ed_a30f_00259070b48753.jpeg"/><Relationship Id="rId54" Type="http://schemas.openxmlformats.org/officeDocument/2006/relationships/image" Target="../media/f3cdcf10_86a5_11e9_8101_003048fd731b_409a6944_281f_11ed_a30f_00259070b48754.jpeg"/><Relationship Id="rId55" Type="http://schemas.openxmlformats.org/officeDocument/2006/relationships/image" Target="../media/6d083a4b_3466_11eb_81f3_003048fd731b_409a6948_281f_11ed_a30f_00259070b487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829319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J5*29.40</f>
        <v>0</v>
      </c>
      <c r="L5" s="5"/>
    </row>
    <row r="6" spans="1:12" customHeight="1" ht="105" outlineLevel="4">
      <c r="A6" s="1"/>
      <c r="B6" s="1">
        <v>829320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J6*38.22</f>
        <v>0</v>
      </c>
      <c r="L6" s="5"/>
    </row>
    <row r="7" spans="1:12" customHeight="1" ht="105" outlineLevel="4">
      <c r="A7" s="1"/>
      <c r="B7" s="1">
        <v>829360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J7*129.36</f>
        <v>0</v>
      </c>
      <c r="L7" s="5"/>
    </row>
    <row r="8" spans="1:12" customHeight="1" ht="105" outlineLevel="4">
      <c r="A8" s="1"/>
      <c r="B8" s="1">
        <v>829361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>
        <v>0</v>
      </c>
      <c r="I8" s="1">
        <v>0</v>
      </c>
      <c r="J8" s="3" t="s">
        <v>18</v>
      </c>
      <c r="K8" s="2" t="str">
        <f>J8*157.29</f>
        <v>0</v>
      </c>
      <c r="L8" s="5"/>
    </row>
    <row r="9" spans="1:12" customHeight="1" ht="105" outlineLevel="4">
      <c r="A9" s="1"/>
      <c r="B9" s="1">
        <v>820586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 t="s">
        <v>17</v>
      </c>
      <c r="I9" s="1">
        <v>0</v>
      </c>
      <c r="J9" s="3" t="s">
        <v>18</v>
      </c>
      <c r="K9" s="2" t="str">
        <f>J9*331.00</f>
        <v>0</v>
      </c>
      <c r="L9" s="5"/>
    </row>
    <row r="10" spans="1:12" customHeight="1" ht="105" outlineLevel="4">
      <c r="A10" s="1"/>
      <c r="B10" s="1">
        <v>820587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9</v>
      </c>
      <c r="H10" s="2" t="s">
        <v>40</v>
      </c>
      <c r="I10" s="1">
        <v>0</v>
      </c>
      <c r="J10" s="3" t="s">
        <v>18</v>
      </c>
      <c r="K10" s="2" t="str">
        <f>J10*397.00</f>
        <v>0</v>
      </c>
      <c r="L10" s="5"/>
    </row>
    <row r="11" spans="1:12" customHeight="1" ht="105" outlineLevel="4">
      <c r="A11" s="1"/>
      <c r="B11" s="1">
        <v>820597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7</v>
      </c>
      <c r="H11" s="2" t="s">
        <v>45</v>
      </c>
      <c r="I11" s="1">
        <v>0</v>
      </c>
      <c r="J11" s="3" t="s">
        <v>18</v>
      </c>
      <c r="K11" s="2" t="str">
        <f>J11*304.00</f>
        <v>0</v>
      </c>
      <c r="L11" s="5"/>
    </row>
    <row r="12" spans="1:12" customHeight="1" ht="105" outlineLevel="4">
      <c r="A12" s="1"/>
      <c r="B12" s="1">
        <v>820598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7</v>
      </c>
      <c r="H12" s="2" t="s">
        <v>45</v>
      </c>
      <c r="I12" s="1">
        <v>0</v>
      </c>
      <c r="J12" s="3" t="s">
        <v>18</v>
      </c>
      <c r="K12" s="2" t="str">
        <f>J12*400.00</f>
        <v>0</v>
      </c>
      <c r="L12" s="5"/>
    </row>
    <row r="13" spans="1:12" customHeight="1" ht="105" outlineLevel="4">
      <c r="A13" s="1"/>
      <c r="B13" s="1">
        <v>820623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17</v>
      </c>
      <c r="H13" s="2" t="s">
        <v>54</v>
      </c>
      <c r="I13" s="1">
        <v>0</v>
      </c>
      <c r="J13" s="3" t="s">
        <v>18</v>
      </c>
      <c r="K13" s="2" t="str">
        <f>J13*49.00</f>
        <v>0</v>
      </c>
      <c r="L13" s="5"/>
    </row>
    <row r="14" spans="1:12" customHeight="1" ht="105" outlineLevel="4">
      <c r="A14" s="1"/>
      <c r="B14" s="1">
        <v>820624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17</v>
      </c>
      <c r="H14" s="2" t="s">
        <v>54</v>
      </c>
      <c r="I14" s="1">
        <v>0</v>
      </c>
      <c r="J14" s="3" t="s">
        <v>18</v>
      </c>
      <c r="K14" s="2" t="str">
        <f>J14*42.00</f>
        <v>0</v>
      </c>
      <c r="L14" s="5"/>
    </row>
    <row r="15" spans="1:12" customHeight="1" ht="105" outlineLevel="4">
      <c r="A15" s="1"/>
      <c r="B15" s="1">
        <v>820625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17</v>
      </c>
      <c r="H15" s="2" t="s">
        <v>40</v>
      </c>
      <c r="I15" s="1">
        <v>0</v>
      </c>
      <c r="J15" s="3" t="s">
        <v>18</v>
      </c>
      <c r="K15" s="2" t="str">
        <f>J15*154.00</f>
        <v>0</v>
      </c>
      <c r="L15" s="5"/>
    </row>
    <row r="16" spans="1:12" customHeight="1" ht="105" outlineLevel="4">
      <c r="A16" s="1"/>
      <c r="B16" s="1">
        <v>820626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45</v>
      </c>
      <c r="H16" s="2" t="s">
        <v>40</v>
      </c>
      <c r="I16" s="1">
        <v>0</v>
      </c>
      <c r="J16" s="3" t="s">
        <v>18</v>
      </c>
      <c r="K16" s="2" t="str">
        <f>J16*152.00</f>
        <v>0</v>
      </c>
      <c r="L16" s="5"/>
    </row>
    <row r="17" spans="1:12" customHeight="1" ht="105" outlineLevel="4">
      <c r="A17" s="1"/>
      <c r="B17" s="1">
        <v>820627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27</v>
      </c>
      <c r="H17" s="2" t="s">
        <v>27</v>
      </c>
      <c r="I17" s="1">
        <v>0</v>
      </c>
      <c r="J17" s="3" t="s">
        <v>18</v>
      </c>
      <c r="K17" s="2" t="str">
        <f>J17*92.00</f>
        <v>0</v>
      </c>
      <c r="L17" s="5"/>
    </row>
    <row r="18" spans="1:12" customHeight="1" ht="105" outlineLevel="4">
      <c r="A18" s="1"/>
      <c r="B18" s="1">
        <v>820628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45</v>
      </c>
      <c r="H18" s="2" t="s">
        <v>54</v>
      </c>
      <c r="I18" s="1">
        <v>0</v>
      </c>
      <c r="J18" s="3" t="s">
        <v>18</v>
      </c>
      <c r="K18" s="2" t="str">
        <f>J18*248.00</f>
        <v>0</v>
      </c>
      <c r="L18" s="5"/>
    </row>
    <row r="19" spans="1:12" customHeight="1" ht="105" outlineLevel="4">
      <c r="A19" s="1"/>
      <c r="B19" s="1">
        <v>820629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45</v>
      </c>
      <c r="H19" s="2" t="s">
        <v>54</v>
      </c>
      <c r="I19" s="1">
        <v>0</v>
      </c>
      <c r="J19" s="3" t="s">
        <v>18</v>
      </c>
      <c r="K19" s="2" t="str">
        <f>J19*337.00</f>
        <v>0</v>
      </c>
      <c r="L19" s="5"/>
    </row>
    <row r="20" spans="1:12" customHeight="1" ht="105" outlineLevel="4">
      <c r="A20" s="1"/>
      <c r="B20" s="1">
        <v>820630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J20*617.00</f>
        <v>0</v>
      </c>
      <c r="L20" s="5"/>
    </row>
    <row r="21" spans="1:12" customHeight="1" ht="105" outlineLevel="4">
      <c r="A21" s="1"/>
      <c r="B21" s="1">
        <v>836291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27</v>
      </c>
      <c r="H21" s="2" t="s">
        <v>40</v>
      </c>
      <c r="I21" s="1">
        <v>0</v>
      </c>
      <c r="J21" s="3" t="s">
        <v>18</v>
      </c>
      <c r="K21" s="2" t="str">
        <f>J21*141.00</f>
        <v>0</v>
      </c>
      <c r="L21" s="5"/>
    </row>
    <row r="22" spans="1:12" customHeight="1" ht="105" outlineLevel="4">
      <c r="A22" s="1"/>
      <c r="B22" s="1">
        <v>836292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0</v>
      </c>
      <c r="H22" s="2" t="s">
        <v>27</v>
      </c>
      <c r="I22" s="1">
        <v>0</v>
      </c>
      <c r="J22" s="3" t="s">
        <v>18</v>
      </c>
      <c r="K22" s="2" t="str">
        <f>J22*1166.00</f>
        <v>0</v>
      </c>
      <c r="L22" s="5"/>
    </row>
    <row r="23" spans="1:12" customHeight="1" ht="105" outlineLevel="4">
      <c r="A23" s="1"/>
      <c r="B23" s="1">
        <v>869369</v>
      </c>
      <c r="C23" s="1" t="s">
        <v>91</v>
      </c>
      <c r="D23" s="1" t="s">
        <v>92</v>
      </c>
      <c r="E23" s="2" t="s">
        <v>93</v>
      </c>
      <c r="F23" s="2" t="s">
        <v>94</v>
      </c>
      <c r="G23" s="2">
        <v>10</v>
      </c>
      <c r="H23" s="2" t="s">
        <v>17</v>
      </c>
      <c r="I23" s="1">
        <v>0</v>
      </c>
      <c r="J23" s="3" t="s">
        <v>18</v>
      </c>
      <c r="K23" s="2" t="str">
        <f>J23*448.00</f>
        <v>0</v>
      </c>
      <c r="L23" s="5"/>
    </row>
    <row r="24" spans="1:12" customHeight="1" ht="105" outlineLevel="4">
      <c r="A24" s="1"/>
      <c r="B24" s="1">
        <v>879986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99</v>
      </c>
      <c r="H24" s="2" t="s">
        <v>45</v>
      </c>
      <c r="I24" s="1">
        <v>0</v>
      </c>
      <c r="J24" s="3" t="s">
        <v>18</v>
      </c>
      <c r="K24" s="2" t="str">
        <f>J24*350.00</f>
        <v>0</v>
      </c>
      <c r="L24" s="5"/>
    </row>
    <row r="25" spans="1:12" customHeight="1" ht="105" outlineLevel="4">
      <c r="A25" s="1"/>
      <c r="B25" s="1">
        <v>889983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 t="s">
        <v>54</v>
      </c>
      <c r="I25" s="1">
        <v>0</v>
      </c>
      <c r="J25" s="3" t="s">
        <v>18</v>
      </c>
      <c r="K25" s="2" t="str">
        <f>J25*66.00</f>
        <v>0</v>
      </c>
      <c r="L25" s="5"/>
    </row>
    <row r="26" spans="1:12" customHeight="1" ht="105" outlineLevel="4">
      <c r="A26" s="1"/>
      <c r="B26" s="1">
        <v>889984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 t="s">
        <v>17</v>
      </c>
      <c r="I26" s="1">
        <v>0</v>
      </c>
      <c r="J26" s="3" t="s">
        <v>18</v>
      </c>
      <c r="K26" s="2" t="str">
        <f>J26*105.00</f>
        <v>0</v>
      </c>
      <c r="L26" s="5"/>
    </row>
    <row r="27" spans="1:12" customHeight="1" ht="105" outlineLevel="4">
      <c r="A27" s="1"/>
      <c r="B27" s="1">
        <v>890051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5</v>
      </c>
      <c r="H27" s="2" t="s">
        <v>45</v>
      </c>
      <c r="I27" s="1">
        <v>0</v>
      </c>
      <c r="J27" s="3" t="s">
        <v>18</v>
      </c>
      <c r="K27" s="2" t="str">
        <f>J27*433.00</f>
        <v>0</v>
      </c>
      <c r="L27" s="5"/>
    </row>
    <row r="28" spans="1:12" customHeight="1" ht="105" outlineLevel="4">
      <c r="A28" s="1"/>
      <c r="B28" s="1">
        <v>890052</v>
      </c>
      <c r="C28" s="1" t="s">
        <v>112</v>
      </c>
      <c r="D28" s="1" t="s">
        <v>113</v>
      </c>
      <c r="E28" s="2" t="s">
        <v>114</v>
      </c>
      <c r="F28" s="2" t="s">
        <v>115</v>
      </c>
      <c r="G28" s="2" t="s">
        <v>99</v>
      </c>
      <c r="H28" s="2" t="s">
        <v>40</v>
      </c>
      <c r="I28" s="1">
        <v>0</v>
      </c>
      <c r="J28" s="3" t="s">
        <v>18</v>
      </c>
      <c r="K28" s="2" t="str">
        <f>J28*585.00</f>
        <v>0</v>
      </c>
      <c r="L28" s="5"/>
    </row>
    <row r="29" spans="1:12" customHeight="1" ht="105" outlineLevel="4">
      <c r="A29" s="1"/>
      <c r="B29" s="1">
        <v>890053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5</v>
      </c>
      <c r="H29" s="2" t="s">
        <v>45</v>
      </c>
      <c r="I29" s="1">
        <v>0</v>
      </c>
      <c r="J29" s="3" t="s">
        <v>18</v>
      </c>
      <c r="K29" s="2" t="str">
        <f>J29*514.00</f>
        <v>0</v>
      </c>
      <c r="L29" s="5"/>
    </row>
    <row r="30" spans="1:12" customHeight="1" ht="105" outlineLevel="4">
      <c r="A30" s="1"/>
      <c r="B30" s="1">
        <v>890054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5</v>
      </c>
      <c r="H30" s="2" t="s">
        <v>40</v>
      </c>
      <c r="I30" s="1">
        <v>0</v>
      </c>
      <c r="J30" s="3" t="s">
        <v>18</v>
      </c>
      <c r="K30" s="2" t="str">
        <f>J30*663.00</f>
        <v>0</v>
      </c>
      <c r="L30" s="5"/>
    </row>
    <row r="31" spans="1:12" customHeight="1" ht="105" outlineLevel="4">
      <c r="A31" s="1"/>
      <c r="B31" s="1">
        <v>890078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10</v>
      </c>
      <c r="H31" s="2" t="s">
        <v>45</v>
      </c>
      <c r="I31" s="1">
        <v>0</v>
      </c>
      <c r="J31" s="3" t="s">
        <v>18</v>
      </c>
      <c r="K31" s="2" t="str">
        <f>J31*100.00</f>
        <v>0</v>
      </c>
      <c r="L31" s="5"/>
    </row>
    <row r="32" spans="1:12" customHeight="1" ht="105" outlineLevel="4">
      <c r="A32" s="1"/>
      <c r="B32" s="1">
        <v>890104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10</v>
      </c>
      <c r="H32" s="2" t="s">
        <v>45</v>
      </c>
      <c r="I32" s="1">
        <v>0</v>
      </c>
      <c r="J32" s="3" t="s">
        <v>18</v>
      </c>
      <c r="K32" s="2" t="str">
        <f>J32*343.00</f>
        <v>0</v>
      </c>
      <c r="L32" s="5"/>
    </row>
    <row r="33" spans="1:12" customHeight="1" ht="105" outlineLevel="4">
      <c r="A33" s="1"/>
      <c r="B33" s="1">
        <v>890105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10</v>
      </c>
      <c r="H33" s="2" t="s">
        <v>40</v>
      </c>
      <c r="I33" s="1">
        <v>0</v>
      </c>
      <c r="J33" s="3" t="s">
        <v>18</v>
      </c>
      <c r="K33" s="2" t="str">
        <f>J33*615.00</f>
        <v>0</v>
      </c>
      <c r="L33" s="5"/>
    </row>
    <row r="34" spans="1:12" customHeight="1" ht="105" outlineLevel="4">
      <c r="A34" s="1"/>
      <c r="B34" s="1">
        <v>890106</v>
      </c>
      <c r="C34" s="1" t="s">
        <v>136</v>
      </c>
      <c r="D34" s="1" t="s">
        <v>137</v>
      </c>
      <c r="E34" s="2" t="s">
        <v>138</v>
      </c>
      <c r="F34" s="2" t="s">
        <v>139</v>
      </c>
      <c r="G34" s="2" t="s">
        <v>99</v>
      </c>
      <c r="H34" s="2" t="s">
        <v>45</v>
      </c>
      <c r="I34" s="1">
        <v>0</v>
      </c>
      <c r="J34" s="3" t="s">
        <v>18</v>
      </c>
      <c r="K34" s="2" t="str">
        <f>J34*192.00</f>
        <v>0</v>
      </c>
      <c r="L34" s="5"/>
    </row>
    <row r="35" spans="1:12" customHeight="1" ht="105" outlineLevel="4">
      <c r="A35" s="1"/>
      <c r="B35" s="1">
        <v>890107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10</v>
      </c>
      <c r="H35" s="2" t="s">
        <v>40</v>
      </c>
      <c r="I35" s="1">
        <v>0</v>
      </c>
      <c r="J35" s="3" t="s">
        <v>18</v>
      </c>
      <c r="K35" s="2" t="str">
        <f>J35*185.00</f>
        <v>0</v>
      </c>
      <c r="L35" s="5"/>
    </row>
    <row r="36" spans="1:12" customHeight="1" ht="105" outlineLevel="4">
      <c r="A36" s="1"/>
      <c r="B36" s="1">
        <v>890108</v>
      </c>
      <c r="C36" s="1" t="s">
        <v>144</v>
      </c>
      <c r="D36" s="1" t="s">
        <v>145</v>
      </c>
      <c r="E36" s="2" t="s">
        <v>146</v>
      </c>
      <c r="F36" s="2" t="s">
        <v>147</v>
      </c>
      <c r="G36" s="2" t="s">
        <v>99</v>
      </c>
      <c r="H36" s="2" t="s">
        <v>45</v>
      </c>
      <c r="I36" s="1">
        <v>0</v>
      </c>
      <c r="J36" s="3" t="s">
        <v>18</v>
      </c>
      <c r="K36" s="2" t="str">
        <f>J36*404.00</f>
        <v>0</v>
      </c>
      <c r="L36" s="5"/>
    </row>
    <row r="37" spans="1:12" customHeight="1" ht="105" outlineLevel="4">
      <c r="A37" s="1"/>
      <c r="B37" s="1">
        <v>890109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10</v>
      </c>
      <c r="H37" s="2" t="s">
        <v>45</v>
      </c>
      <c r="I37" s="1">
        <v>0</v>
      </c>
      <c r="J37" s="3" t="s">
        <v>18</v>
      </c>
      <c r="K37" s="2" t="str">
        <f>J37*413.00</f>
        <v>0</v>
      </c>
      <c r="L37" s="5"/>
    </row>
    <row r="38" spans="1:12" customHeight="1" ht="105" outlineLevel="4">
      <c r="A38" s="1"/>
      <c r="B38" s="1">
        <v>890110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10</v>
      </c>
      <c r="H38" s="2" t="s">
        <v>40</v>
      </c>
      <c r="I38" s="1">
        <v>0</v>
      </c>
      <c r="J38" s="3" t="s">
        <v>18</v>
      </c>
      <c r="K38" s="2" t="str">
        <f>J38*390.00</f>
        <v>0</v>
      </c>
      <c r="L38" s="5"/>
    </row>
    <row r="39" spans="1:12" customHeight="1" ht="105" outlineLevel="4">
      <c r="A39" s="1"/>
      <c r="B39" s="1">
        <v>890111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10</v>
      </c>
      <c r="H39" s="2" t="s">
        <v>40</v>
      </c>
      <c r="I39" s="1">
        <v>0</v>
      </c>
      <c r="J39" s="3" t="s">
        <v>18</v>
      </c>
      <c r="K39" s="2" t="str">
        <f>J39*235.00</f>
        <v>0</v>
      </c>
      <c r="L39" s="5"/>
    </row>
    <row r="40" spans="1:12" customHeight="1" ht="105" outlineLevel="4">
      <c r="A40" s="1"/>
      <c r="B40" s="1">
        <v>890112</v>
      </c>
      <c r="C40" s="1" t="s">
        <v>160</v>
      </c>
      <c r="D40" s="1" t="s">
        <v>161</v>
      </c>
      <c r="E40" s="2" t="s">
        <v>162</v>
      </c>
      <c r="F40" s="2" t="s">
        <v>163</v>
      </c>
      <c r="G40" s="2">
        <v>10</v>
      </c>
      <c r="H40" s="2" t="s">
        <v>54</v>
      </c>
      <c r="I40" s="1">
        <v>0</v>
      </c>
      <c r="J40" s="3" t="s">
        <v>18</v>
      </c>
      <c r="K40" s="2" t="str">
        <f>J40*239.00</f>
        <v>0</v>
      </c>
      <c r="L40" s="5"/>
    </row>
    <row r="41" spans="1:12" customHeight="1" ht="105" outlineLevel="4">
      <c r="A41" s="1"/>
      <c r="B41" s="1">
        <v>890113</v>
      </c>
      <c r="C41" s="1" t="s">
        <v>164</v>
      </c>
      <c r="D41" s="1" t="s">
        <v>165</v>
      </c>
      <c r="E41" s="2" t="s">
        <v>166</v>
      </c>
      <c r="F41" s="2" t="s">
        <v>167</v>
      </c>
      <c r="G41" s="2">
        <v>5</v>
      </c>
      <c r="H41" s="2" t="s">
        <v>45</v>
      </c>
      <c r="I41" s="1">
        <v>0</v>
      </c>
      <c r="J41" s="3" t="s">
        <v>18</v>
      </c>
      <c r="K41" s="2" t="str">
        <f>J41*474.00</f>
        <v>0</v>
      </c>
      <c r="L41" s="5"/>
    </row>
    <row r="42" spans="1:12" customHeight="1" ht="105" outlineLevel="4">
      <c r="A42" s="1"/>
      <c r="B42" s="1">
        <v>890114</v>
      </c>
      <c r="C42" s="1" t="s">
        <v>168</v>
      </c>
      <c r="D42" s="1" t="s">
        <v>169</v>
      </c>
      <c r="E42" s="2" t="s">
        <v>170</v>
      </c>
      <c r="F42" s="2" t="s">
        <v>171</v>
      </c>
      <c r="G42" s="2">
        <v>5</v>
      </c>
      <c r="H42" s="2" t="s">
        <v>45</v>
      </c>
      <c r="I42" s="1">
        <v>0</v>
      </c>
      <c r="J42" s="3" t="s">
        <v>18</v>
      </c>
      <c r="K42" s="2" t="str">
        <f>J42*499.00</f>
        <v>0</v>
      </c>
      <c r="L42" s="5"/>
    </row>
    <row r="43" spans="1:12" customHeight="1" ht="105" outlineLevel="4">
      <c r="A43" s="1"/>
      <c r="B43" s="1">
        <v>890115</v>
      </c>
      <c r="C43" s="1" t="s">
        <v>172</v>
      </c>
      <c r="D43" s="1" t="s">
        <v>173</v>
      </c>
      <c r="E43" s="2" t="s">
        <v>174</v>
      </c>
      <c r="F43" s="2" t="s">
        <v>175</v>
      </c>
      <c r="G43" s="2">
        <v>7</v>
      </c>
      <c r="H43" s="2" t="s">
        <v>45</v>
      </c>
      <c r="I43" s="1">
        <v>0</v>
      </c>
      <c r="J43" s="3" t="s">
        <v>18</v>
      </c>
      <c r="K43" s="2" t="str">
        <f>J43*527.00</f>
        <v>0</v>
      </c>
      <c r="L43" s="5"/>
    </row>
    <row r="44" spans="1:12" outlineLevel="2">
      <c r="A44" s="8" t="s">
        <v>176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820658</v>
      </c>
      <c r="C45" s="1" t="s">
        <v>177</v>
      </c>
      <c r="D45" s="1" t="s">
        <v>178</v>
      </c>
      <c r="E45" s="2" t="s">
        <v>179</v>
      </c>
      <c r="F45" s="2" t="s">
        <v>180</v>
      </c>
      <c r="G45" s="2" t="s">
        <v>17</v>
      </c>
      <c r="H45" s="2">
        <v>0</v>
      </c>
      <c r="I45" s="1" t="s">
        <v>45</v>
      </c>
      <c r="J45" s="3" t="s">
        <v>181</v>
      </c>
      <c r="K45" s="2" t="str">
        <f>J45*160.23</f>
        <v>0</v>
      </c>
      <c r="L45" s="5"/>
    </row>
    <row r="46" spans="1:12" customHeight="1" ht="105" outlineLevel="4">
      <c r="A46" s="1"/>
      <c r="B46" s="1">
        <v>883956</v>
      </c>
      <c r="C46" s="1" t="s">
        <v>182</v>
      </c>
      <c r="D46" s="1" t="s">
        <v>183</v>
      </c>
      <c r="E46" s="2" t="s">
        <v>184</v>
      </c>
      <c r="F46" s="2" t="s">
        <v>185</v>
      </c>
      <c r="G46" s="2">
        <v>7</v>
      </c>
      <c r="H46" s="2">
        <v>0</v>
      </c>
      <c r="I46" s="1">
        <v>0</v>
      </c>
      <c r="J46" s="3" t="s">
        <v>18</v>
      </c>
      <c r="K46" s="2" t="str">
        <f>J46*158.76</f>
        <v>0</v>
      </c>
      <c r="L46" s="5"/>
    </row>
    <row r="47" spans="1:12" customHeight="1" ht="105" outlineLevel="4">
      <c r="A47" s="1"/>
      <c r="B47" s="1">
        <v>883957</v>
      </c>
      <c r="C47" s="1" t="s">
        <v>186</v>
      </c>
      <c r="D47" s="1" t="s">
        <v>187</v>
      </c>
      <c r="E47" s="2" t="s">
        <v>188</v>
      </c>
      <c r="F47" s="2" t="s">
        <v>189</v>
      </c>
      <c r="G47" s="2" t="s">
        <v>27</v>
      </c>
      <c r="H47" s="2">
        <v>0</v>
      </c>
      <c r="I47" s="1">
        <v>0</v>
      </c>
      <c r="J47" s="3" t="s">
        <v>18</v>
      </c>
      <c r="K47" s="2" t="str">
        <f>J47*141.12</f>
        <v>0</v>
      </c>
      <c r="L47" s="5"/>
    </row>
    <row r="48" spans="1:12" customHeight="1" ht="105" outlineLevel="4">
      <c r="A48" s="1"/>
      <c r="B48" s="1">
        <v>885995</v>
      </c>
      <c r="C48" s="1" t="s">
        <v>190</v>
      </c>
      <c r="D48" s="1" t="s">
        <v>191</v>
      </c>
      <c r="E48" s="2" t="s">
        <v>192</v>
      </c>
      <c r="F48" s="2" t="s">
        <v>193</v>
      </c>
      <c r="G48" s="2" t="s">
        <v>27</v>
      </c>
      <c r="H48" s="2">
        <v>0</v>
      </c>
      <c r="I48" s="1">
        <v>0</v>
      </c>
      <c r="J48" s="3" t="s">
        <v>18</v>
      </c>
      <c r="K48" s="2" t="str">
        <f>J48*291.06</f>
        <v>0</v>
      </c>
      <c r="L48" s="5"/>
    </row>
    <row r="49" spans="1:12" customHeight="1" ht="105" outlineLevel="4">
      <c r="A49" s="1"/>
      <c r="B49" s="1">
        <v>885996</v>
      </c>
      <c r="C49" s="1" t="s">
        <v>194</v>
      </c>
      <c r="D49" s="1" t="s">
        <v>195</v>
      </c>
      <c r="E49" s="2" t="s">
        <v>196</v>
      </c>
      <c r="F49" s="2" t="s">
        <v>193</v>
      </c>
      <c r="G49" s="2" t="s">
        <v>27</v>
      </c>
      <c r="H49" s="2">
        <v>0</v>
      </c>
      <c r="I49" s="1">
        <v>0</v>
      </c>
      <c r="J49" s="3" t="s">
        <v>18</v>
      </c>
      <c r="K49" s="2" t="str">
        <f>J49*291.06</f>
        <v>0</v>
      </c>
      <c r="L49" s="5"/>
    </row>
    <row r="50" spans="1:12" customHeight="1" ht="105" outlineLevel="4">
      <c r="A50" s="1"/>
      <c r="B50" s="1">
        <v>886073</v>
      </c>
      <c r="C50" s="1" t="s">
        <v>197</v>
      </c>
      <c r="D50" s="1" t="s">
        <v>198</v>
      </c>
      <c r="E50" s="2" t="s">
        <v>199</v>
      </c>
      <c r="F50" s="2" t="s">
        <v>185</v>
      </c>
      <c r="G50" s="2" t="s">
        <v>17</v>
      </c>
      <c r="H50" s="2">
        <v>0</v>
      </c>
      <c r="I50" s="1">
        <v>0</v>
      </c>
      <c r="J50" s="3" t="s">
        <v>18</v>
      </c>
      <c r="K50" s="2" t="str">
        <f>J50*158.76</f>
        <v>0</v>
      </c>
      <c r="L50" s="5"/>
    </row>
    <row r="51" spans="1:12" customHeight="1" ht="105" outlineLevel="4">
      <c r="A51" s="1"/>
      <c r="B51" s="1">
        <v>886074</v>
      </c>
      <c r="C51" s="1" t="s">
        <v>200</v>
      </c>
      <c r="D51" s="1" t="s">
        <v>201</v>
      </c>
      <c r="E51" s="2" t="s">
        <v>202</v>
      </c>
      <c r="F51" s="2" t="s">
        <v>189</v>
      </c>
      <c r="G51" s="2">
        <v>0</v>
      </c>
      <c r="H51" s="2">
        <v>0</v>
      </c>
      <c r="I51" s="1">
        <v>0</v>
      </c>
      <c r="J51" s="3" t="s">
        <v>18</v>
      </c>
      <c r="K51" s="2" t="str">
        <f>J51*141.12</f>
        <v>0</v>
      </c>
      <c r="L51" s="5"/>
    </row>
    <row r="52" spans="1:12" customHeight="1" ht="105" outlineLevel="4">
      <c r="A52" s="1"/>
      <c r="B52" s="1">
        <v>820578</v>
      </c>
      <c r="C52" s="1" t="s">
        <v>203</v>
      </c>
      <c r="D52" s="1" t="s">
        <v>204</v>
      </c>
      <c r="E52" s="2" t="s">
        <v>205</v>
      </c>
      <c r="F52" s="2" t="s">
        <v>206</v>
      </c>
      <c r="G52" s="2" t="s">
        <v>17</v>
      </c>
      <c r="H52" s="2" t="s">
        <v>40</v>
      </c>
      <c r="I52" s="1">
        <v>0</v>
      </c>
      <c r="J52" s="3" t="s">
        <v>18</v>
      </c>
      <c r="K52" s="2" t="str">
        <f>J52*606.00</f>
        <v>0</v>
      </c>
      <c r="L52" s="5"/>
    </row>
    <row r="53" spans="1:12" customHeight="1" ht="105" outlineLevel="4">
      <c r="A53" s="1"/>
      <c r="B53" s="1">
        <v>820579</v>
      </c>
      <c r="C53" s="1" t="s">
        <v>207</v>
      </c>
      <c r="D53" s="1" t="s">
        <v>208</v>
      </c>
      <c r="E53" s="2" t="s">
        <v>209</v>
      </c>
      <c r="F53" s="2" t="s">
        <v>210</v>
      </c>
      <c r="G53" s="2" t="s">
        <v>27</v>
      </c>
      <c r="H53" s="2" t="s">
        <v>40</v>
      </c>
      <c r="I53" s="1">
        <v>0</v>
      </c>
      <c r="J53" s="3" t="s">
        <v>18</v>
      </c>
      <c r="K53" s="2" t="str">
        <f>J53*634.00</f>
        <v>0</v>
      </c>
      <c r="L53" s="5"/>
    </row>
    <row r="54" spans="1:12" customHeight="1" ht="105" outlineLevel="4">
      <c r="A54" s="1"/>
      <c r="B54" s="1">
        <v>820580</v>
      </c>
      <c r="C54" s="1" t="s">
        <v>211</v>
      </c>
      <c r="D54" s="1" t="s">
        <v>212</v>
      </c>
      <c r="E54" s="2" t="s">
        <v>213</v>
      </c>
      <c r="F54" s="2" t="s">
        <v>214</v>
      </c>
      <c r="G54" s="2">
        <v>0</v>
      </c>
      <c r="H54" s="2">
        <v>0</v>
      </c>
      <c r="I54" s="1">
        <v>0</v>
      </c>
      <c r="J54" s="3" t="s">
        <v>18</v>
      </c>
      <c r="K54" s="2" t="str">
        <f>J54*829.00</f>
        <v>0</v>
      </c>
      <c r="L54" s="5"/>
    </row>
    <row r="55" spans="1:12" customHeight="1" ht="105" outlineLevel="4">
      <c r="A55" s="1"/>
      <c r="B55" s="1">
        <v>820581</v>
      </c>
      <c r="C55" s="1" t="s">
        <v>215</v>
      </c>
      <c r="D55" s="1" t="s">
        <v>216</v>
      </c>
      <c r="E55" s="2" t="s">
        <v>217</v>
      </c>
      <c r="F55" s="2" t="s">
        <v>218</v>
      </c>
      <c r="G55" s="2">
        <v>0</v>
      </c>
      <c r="H55" s="2">
        <v>0</v>
      </c>
      <c r="I55" s="1">
        <v>0</v>
      </c>
      <c r="J55" s="3" t="s">
        <v>18</v>
      </c>
      <c r="K55" s="2" t="str">
        <f>J55*505.00</f>
        <v>0</v>
      </c>
      <c r="L55" s="5"/>
    </row>
    <row r="56" spans="1:12" customHeight="1" ht="105" outlineLevel="4">
      <c r="A56" s="1"/>
      <c r="B56" s="1">
        <v>820582</v>
      </c>
      <c r="C56" s="1" t="s">
        <v>219</v>
      </c>
      <c r="D56" s="1" t="s">
        <v>220</v>
      </c>
      <c r="E56" s="2" t="s">
        <v>221</v>
      </c>
      <c r="F56" s="2" t="s">
        <v>222</v>
      </c>
      <c r="G56" s="2">
        <v>0</v>
      </c>
      <c r="H56" s="2">
        <v>0</v>
      </c>
      <c r="I56" s="1">
        <v>0</v>
      </c>
      <c r="J56" s="3" t="s">
        <v>18</v>
      </c>
      <c r="K56" s="2" t="str">
        <f>J56*392.00</f>
        <v>0</v>
      </c>
      <c r="L56" s="5"/>
    </row>
    <row r="57" spans="1:12" customHeight="1" ht="105" outlineLevel="4">
      <c r="A57" s="1"/>
      <c r="B57" s="1">
        <v>820583</v>
      </c>
      <c r="C57" s="1" t="s">
        <v>223</v>
      </c>
      <c r="D57" s="1" t="s">
        <v>224</v>
      </c>
      <c r="E57" s="2" t="s">
        <v>225</v>
      </c>
      <c r="F57" s="2" t="s">
        <v>226</v>
      </c>
      <c r="G57" s="2">
        <v>0</v>
      </c>
      <c r="H57" s="2" t="s">
        <v>27</v>
      </c>
      <c r="I57" s="1">
        <v>0</v>
      </c>
      <c r="J57" s="3" t="s">
        <v>18</v>
      </c>
      <c r="K57" s="2" t="str">
        <f>J57*592.00</f>
        <v>0</v>
      </c>
      <c r="L57" s="5"/>
    </row>
    <row r="58" spans="1:12" customHeight="1" ht="105" outlineLevel="4">
      <c r="A58" s="1"/>
      <c r="B58" s="1">
        <v>820584</v>
      </c>
      <c r="C58" s="1" t="s">
        <v>227</v>
      </c>
      <c r="D58" s="1" t="s">
        <v>228</v>
      </c>
      <c r="E58" s="2" t="s">
        <v>229</v>
      </c>
      <c r="F58" s="2" t="s">
        <v>167</v>
      </c>
      <c r="G58" s="2">
        <v>0</v>
      </c>
      <c r="H58" s="2" t="s">
        <v>45</v>
      </c>
      <c r="I58" s="1">
        <v>0</v>
      </c>
      <c r="J58" s="3" t="s">
        <v>18</v>
      </c>
      <c r="K58" s="2" t="str">
        <f>J58*474.00</f>
        <v>0</v>
      </c>
      <c r="L58" s="5"/>
    </row>
    <row r="59" spans="1:12" customHeight="1" ht="105" outlineLevel="4">
      <c r="A59" s="1"/>
      <c r="B59" s="1">
        <v>820585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2</v>
      </c>
      <c r="H59" s="2" t="s">
        <v>27</v>
      </c>
      <c r="I59" s="1">
        <v>0</v>
      </c>
      <c r="J59" s="3" t="s">
        <v>18</v>
      </c>
      <c r="K59" s="2" t="str">
        <f>J59*914.00</f>
        <v>0</v>
      </c>
      <c r="L59" s="5"/>
    </row>
    <row r="60" spans="1:12" customHeight="1" ht="105" outlineLevel="4">
      <c r="A60" s="1"/>
      <c r="B60" s="1">
        <v>852684</v>
      </c>
      <c r="C60" s="1" t="s">
        <v>234</v>
      </c>
      <c r="D60" s="1" t="s">
        <v>235</v>
      </c>
      <c r="E60" s="2" t="s">
        <v>236</v>
      </c>
      <c r="F60" s="2" t="s">
        <v>237</v>
      </c>
      <c r="G60" s="2">
        <v>10</v>
      </c>
      <c r="H60" s="2">
        <v>0</v>
      </c>
      <c r="I60" s="1">
        <v>0</v>
      </c>
      <c r="J60" s="3" t="s">
        <v>238</v>
      </c>
      <c r="K60" s="2" t="str">
        <f>J60*438.00</f>
        <v>0</v>
      </c>
      <c r="L6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4:K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2026-04-19T06:09:11+03:00</dcterms:created>
  <dcterms:modified xsi:type="dcterms:W3CDTF">2026-04-19T06:09:11+03:00</dcterms:modified>
  <dc:title>Untitled Spreadsheet</dc:title>
  <dc:description/>
  <dc:subject/>
  <cp:keywords/>
  <cp:category/>
</cp:coreProperties>
</file>