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<sst xmlns="http://schemas.openxmlformats.org/spreadsheetml/2006/main" uniqueCount="297">
  <si>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</si>
  <si>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</si>
  <si>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</si>
  <si>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</si>
  <si>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</si>
  <si>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</si>
  <si>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</si>
  <si>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</si>
  <si>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</si>
  <si>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</si>
  <si>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ГАЗА</t>
  </si>
  <si>
    <t>Краны газовые VALTEC</t>
  </si>
  <si>
    <t>VLC-511001</t>
  </si>
  <si>
    <t>VT.271.N.04</t>
  </si>
  <si>
    <t>Кран шар. газ. VALGAS, стальная рукоятка 1/2" вн.-вн. (16 /144шт)</t>
  </si>
  <si>
    <t>798.00 руб.</t>
  </si>
  <si>
    <t>&gt;100</t>
  </si>
  <si>
    <t>шт</t>
  </si>
  <si>
    <t>VLC-511002</t>
  </si>
  <si>
    <t>VT.271.N.05</t>
  </si>
  <si>
    <t>Кран шар. газ. VALGAS, стальная рукоятка 3/4" вн.-вн. (9 /81шт)</t>
  </si>
  <si>
    <t>1 320.00 руб.</t>
  </si>
  <si>
    <t>VLC-511003</t>
  </si>
  <si>
    <t>VT.271.N.06</t>
  </si>
  <si>
    <t>Кран шар. газ. VALGAS, стальная рукоятка 1" вн.-вн. (6 /72шт)</t>
  </si>
  <si>
    <t>1 940.00 руб.</t>
  </si>
  <si>
    <t>&gt;50</t>
  </si>
  <si>
    <t>VLC-511004</t>
  </si>
  <si>
    <t>VT.272.N.04</t>
  </si>
  <si>
    <t>Кран шар. газ. VALGAS, стальная рукоятка 1/2" вн.-нар. (16 /144шт)</t>
  </si>
  <si>
    <t>845.00 руб.</t>
  </si>
  <si>
    <t>&gt;10</t>
  </si>
  <si>
    <t>VLC-511005</t>
  </si>
  <si>
    <t>VT.272.N.05</t>
  </si>
  <si>
    <t>Кран шар. газ. VALGAS, стальная рукоятка 3/4" вн.-нар. (9 /81шт)</t>
  </si>
  <si>
    <t>1 401.00 руб.</t>
  </si>
  <si>
    <t>VLC-511006</t>
  </si>
  <si>
    <t>VT.277.N.04</t>
  </si>
  <si>
    <t>Кран шар. газ. VALGAS, рукоятка бабочка 1/2" вн.-вн. (6 /144шт)</t>
  </si>
  <si>
    <t>659.00 руб.</t>
  </si>
  <si>
    <t>VLC-511007</t>
  </si>
  <si>
    <t>VT.277.N.05</t>
  </si>
  <si>
    <t>Кран шар. газ. VALGAS, рукоятка бабочка 3/4" вн.-вн. (9 /81шт)</t>
  </si>
  <si>
    <t>1 233.00 руб.</t>
  </si>
  <si>
    <t>VLC-511008</t>
  </si>
  <si>
    <t>VT.278.N.04</t>
  </si>
  <si>
    <t>Кран шар. газ. VALGAS, рукоятка бабочка 1/2" вн.-нар. (16 /144шт)</t>
  </si>
  <si>
    <t>771.00 руб.</t>
  </si>
  <si>
    <t>VLC-511009</t>
  </si>
  <si>
    <t>VT.278.N.05</t>
  </si>
  <si>
    <t>Кран шар. газ. VALGAS, рукоятка бабочка 3/4" вн.-нар. (9 /81шт)</t>
  </si>
  <si>
    <t>1 311.00 руб.</t>
  </si>
  <si>
    <t>Краны газовые VIEIR</t>
  </si>
  <si>
    <t>ZAG-110001</t>
  </si>
  <si>
    <t>VRQ210-01</t>
  </si>
  <si>
    <t>Кран газовый VR вн-вн 1/2 бабочка (14/112шт)</t>
  </si>
  <si>
    <t>500.08 руб.</t>
  </si>
  <si>
    <t>&gt;25</t>
  </si>
  <si>
    <t>ZAG-110002</t>
  </si>
  <si>
    <t>VRQ210-02</t>
  </si>
  <si>
    <t>Кран газовый VR вн-вн 3/4  бабочка (10/80шт)</t>
  </si>
  <si>
    <t>678.12 руб.</t>
  </si>
  <si>
    <t>ZAG-110003</t>
  </si>
  <si>
    <t>VRQ210-03</t>
  </si>
  <si>
    <t>Кран газовый VR вн-вн 1  бабочка (10/60шт)</t>
  </si>
  <si>
    <t>1 099.24 руб.</t>
  </si>
  <si>
    <t>ZAG-110004</t>
  </si>
  <si>
    <t>VRQ211-01</t>
  </si>
  <si>
    <t>Кран газовый VR вн-нар 1/2  бабочка (14/112шт)</t>
  </si>
  <si>
    <t>475.30 руб.</t>
  </si>
  <si>
    <t>ZAG-110005</t>
  </si>
  <si>
    <t>VRQ211-02</t>
  </si>
  <si>
    <t>Кран газовый VR вн-нар 3/4  бабочка (10/80шт)</t>
  </si>
  <si>
    <t>713.73 руб.</t>
  </si>
  <si>
    <t>ZAG-110006</t>
  </si>
  <si>
    <t>VRQ211-03</t>
  </si>
  <si>
    <t>Кран газовый VR вн-нар 1  бабочка (10/60шт)</t>
  </si>
  <si>
    <t>1 141.04 руб.</t>
  </si>
  <si>
    <t>ZAG-110007</t>
  </si>
  <si>
    <t>VRQ212-01</t>
  </si>
  <si>
    <t>Кран газовый VR вн-вн 1/2 ручка (14/112шт)</t>
  </si>
  <si>
    <t>514.01 руб.</t>
  </si>
  <si>
    <t>ZAG-110008</t>
  </si>
  <si>
    <t>VRQ212-02</t>
  </si>
  <si>
    <t>Кран газовый VR вн-вн 3/4  ручка (10/80шт)</t>
  </si>
  <si>
    <t>698.25 руб.</t>
  </si>
  <si>
    <t>ZAG-110009</t>
  </si>
  <si>
    <t>VRQ212-03</t>
  </si>
  <si>
    <t>Кран газовый VR вн-вн 1  ручка (10/60шт)</t>
  </si>
  <si>
    <t>1 085.30 руб.</t>
  </si>
  <si>
    <t>ZAG-110010</t>
  </si>
  <si>
    <t>VRQ213-01</t>
  </si>
  <si>
    <t>Кран газовый VR вн-нар 1/2  ручка (14/112шт)</t>
  </si>
  <si>
    <t>527.94 руб.</t>
  </si>
  <si>
    <t>ZAG-110011</t>
  </si>
  <si>
    <t>VRQ213-02</t>
  </si>
  <si>
    <t>Кран газовый VR вн-нар 3/4  ручка (10/80шт)</t>
  </si>
  <si>
    <t>729.21 руб.</t>
  </si>
  <si>
    <t>ZAG-110012</t>
  </si>
  <si>
    <t>VRQ213-03</t>
  </si>
  <si>
    <t>Кран газовый VR вн-нар 1  ручка (10/60шт)</t>
  </si>
  <si>
    <t>1 110.07 руб.</t>
  </si>
  <si>
    <t>ZAG-110013</t>
  </si>
  <si>
    <t>VRQ214-01</t>
  </si>
  <si>
    <t>Кран газовый УГЛОВОЙ VIEIR вн-вн 1/2  бабочка (10/120шт)</t>
  </si>
  <si>
    <t>447.44 руб.</t>
  </si>
  <si>
    <t>ZAG-110014</t>
  </si>
  <si>
    <t>VRQ214-02</t>
  </si>
  <si>
    <t>Кран газовый УГЛОВОЙ VIEIR вн-нар 1/2  бабочка (10/120шт)</t>
  </si>
  <si>
    <t>431.95 руб.</t>
  </si>
  <si>
    <t>Краны газовые ZEGOR</t>
  </si>
  <si>
    <t>ZGR-000140</t>
  </si>
  <si>
    <t>GB11</t>
  </si>
  <si>
    <t>Кран шаровый газовый Zegor полнопроходной Pn40 латунь никель 1/2" вн-вн бабочка (20/120шт)</t>
  </si>
  <si>
    <t>407.17 руб.</t>
  </si>
  <si>
    <t>ZGR-000141</t>
  </si>
  <si>
    <t>GB12</t>
  </si>
  <si>
    <t>Кран шаровый газовый Zegor полнопроходной Pn40 латунь никель 3/4" вн-вн бабочка (шт)</t>
  </si>
  <si>
    <t>0.00 руб.</t>
  </si>
  <si>
    <t>ZGR-000142</t>
  </si>
  <si>
    <t>Кран шаровый газовый Zegor полнопроходной Pn40 латунь никель 1" вн-вн бабочка (шт)</t>
  </si>
  <si>
    <t>ZGR-000143</t>
  </si>
  <si>
    <t>GN11</t>
  </si>
  <si>
    <t>Кран шаровый газовый Zegor полнопроходной Pn40 латунь никель 1/2" вн-нар бабочка (20/120шт)</t>
  </si>
  <si>
    <t>451.87 руб.</t>
  </si>
  <si>
    <t>ZGR-000144</t>
  </si>
  <si>
    <t>GN12</t>
  </si>
  <si>
    <t>Кран шаровый газовый Zegor полнопроходной Pn40 латунь никель 3/4" вн-нар бабочка (шт)</t>
  </si>
  <si>
    <t>588.37 руб.</t>
  </si>
  <si>
    <t>ZGR-000145</t>
  </si>
  <si>
    <t>Кран шаровый газовый Zegor полнопроходной Pn40 латунь никель 1" вн-нар бабочка (шт)</t>
  </si>
  <si>
    <t>ZGR-000152</t>
  </si>
  <si>
    <t>GNR11</t>
  </si>
  <si>
    <t>Кран шаровый газовый Zegor полнопроходной Pn40 латунь никель 1/2" вн-нар ручка (20/120шт)</t>
  </si>
  <si>
    <t>440.98 руб.</t>
  </si>
  <si>
    <t>ZGR-000153</t>
  </si>
  <si>
    <t>GNR12</t>
  </si>
  <si>
    <t>Кран шаровый газовый Zegor полнопроходной Pn40 латунь никель 3/4" вн-нар ручка (шт)</t>
  </si>
  <si>
    <t>ZGR-000154</t>
  </si>
  <si>
    <t>Кран шаровый газовый Zegor полнопроходной Pn40 латунь никель 1" вн-нар ручка (шт)</t>
  </si>
  <si>
    <t>Краны газовые БАЗ</t>
  </si>
  <si>
    <t>Краны газовые БАЗ желтые</t>
  </si>
  <si>
    <t>BAZ-100130</t>
  </si>
  <si>
    <t>БАЗ.А10.0.15.40</t>
  </si>
  <si>
    <t>БАЗ латунь ГАЗ кран 11Б27п Ду15 вр/вр рычаг PN40 (60шт)</t>
  </si>
  <si>
    <t>313.19 руб.</t>
  </si>
  <si>
    <t>BAZ-100131</t>
  </si>
  <si>
    <t>БАЗ.А10.0.20.40</t>
  </si>
  <si>
    <t>БАЗ латунь ГАЗ кран 11Б27п Ду20 вр/вр рычаг PN40 (50шт)</t>
  </si>
  <si>
    <t>424.95 руб.</t>
  </si>
  <si>
    <t>BAZ-100132</t>
  </si>
  <si>
    <t>БАЗ.А10.0.25.40</t>
  </si>
  <si>
    <t>БАЗ латунь ГАЗ кран 11Б27п Ду25 вр/вр рычаг PN40 (25шт)</t>
  </si>
  <si>
    <t>789.42 руб.</t>
  </si>
  <si>
    <t>BAZ-100133</t>
  </si>
  <si>
    <t>БАЗ.А10.0.32.40</t>
  </si>
  <si>
    <t>БАЗ латунь ГАЗ кран 11Б27п Ду32 вр/вр рычаг PN40 (15шт)</t>
  </si>
  <si>
    <t>1 309.71 руб.</t>
  </si>
  <si>
    <t>BAZ-100134</t>
  </si>
  <si>
    <t>БАЗ.А10.0.40.40</t>
  </si>
  <si>
    <t>БАЗ латунь ГАЗ кран 11Б27п Ду40 вр/вр рычаг PN40 (10шт)</t>
  </si>
  <si>
    <t>2 048.60 руб.</t>
  </si>
  <si>
    <t>BAZ-100135</t>
  </si>
  <si>
    <t>БАЗ.А10.0.50.40</t>
  </si>
  <si>
    <t>БАЗ латунь ГАЗ кран 11Б27п Ду50 вр/вр рычаг PN40 (6шт)</t>
  </si>
  <si>
    <t>3 391.94 руб.</t>
  </si>
  <si>
    <t>BAZ-100136</t>
  </si>
  <si>
    <t>БАЗ.А10.1.15.40</t>
  </si>
  <si>
    <t>БАЗ латунь ГАЗ кран 11Б27п Ду15 вр/вр бабочка PN40 (60шт)</t>
  </si>
  <si>
    <t>308.96 руб.</t>
  </si>
  <si>
    <t>BAZ-100137</t>
  </si>
  <si>
    <t>БАЗ.А10.1.20.40</t>
  </si>
  <si>
    <t>БАЗ латунь ГАЗ кран 11Б27п Ду20 вр/вр бабочка PN40 (50шт)</t>
  </si>
  <si>
    <t>BAZ-100138</t>
  </si>
  <si>
    <t>БАЗ.А10.1.25.40</t>
  </si>
  <si>
    <t>БАЗ латунь ГАЗ кран 11Б27п Ду25 вр/вр бабочка PN40 (25шт)</t>
  </si>
  <si>
    <t>826.34 руб.</t>
  </si>
  <si>
    <t>BAZ-100139</t>
  </si>
  <si>
    <t>БАЗ.А11.0.15.40</t>
  </si>
  <si>
    <t>БАЗ латунь ГАЗ кран 11Б27п Ду15 вр/нр рычаг PN40 (60шт)</t>
  </si>
  <si>
    <t>330.85 руб.</t>
  </si>
  <si>
    <t>BAZ-100140</t>
  </si>
  <si>
    <t>БАЗ.А11.0.20.40</t>
  </si>
  <si>
    <t>БАЗ латунь ГАЗ кран 11Б27п Ду20 вр/нр рычаг PN40 (50шт)</t>
  </si>
  <si>
    <t>486.25 руб.</t>
  </si>
  <si>
    <t>BAZ-100141</t>
  </si>
  <si>
    <t>БАЗ.А11.0.25.40</t>
  </si>
  <si>
    <t>БАЗ латунь ГАЗ кран 11Б27п Ду25 вр/нр рычаг PN40 (25шт)</t>
  </si>
  <si>
    <t>854.29 руб.</t>
  </si>
  <si>
    <t>BAZ-100143</t>
  </si>
  <si>
    <t>БАЗ.А11.1.15.40</t>
  </si>
  <si>
    <t>БАЗ латунь ГАЗ кран 11Б27п Ду15 вр/нр бабочка PN40 (60шт)</t>
  </si>
  <si>
    <t>322.92 руб.</t>
  </si>
  <si>
    <t>BAZ-100144</t>
  </si>
  <si>
    <t>БАЗ.А11.1.20.40</t>
  </si>
  <si>
    <t>БАЗ латунь ГАЗ кран 11Б27п Ду20 вр/нр бабочка PN40 (50шт)</t>
  </si>
  <si>
    <t>491.12 руб.</t>
  </si>
  <si>
    <t>BAZ-100145</t>
  </si>
  <si>
    <t>БАЗ.А11.1.25.40</t>
  </si>
  <si>
    <t>БАЗ латунь ГАЗ кран 11Б27п Ду25 вр/нр бабочка PN40  (25шт)</t>
  </si>
  <si>
    <t>Краны газовые TEMPER</t>
  </si>
  <si>
    <t>TMP-200101</t>
  </si>
  <si>
    <t>8315ВВБ1240</t>
  </si>
  <si>
    <t>Кран шаровой газовый 1/2” вн/вн, бабочка, латунь, PN40, ГОСТ стандарт, Temper (30шт)</t>
  </si>
  <si>
    <t>316.35 руб.</t>
  </si>
  <si>
    <t>TMP-200102</t>
  </si>
  <si>
    <t>8320ВВБ3440</t>
  </si>
  <si>
    <t>Кран шаровой газовый 3/4” вн/вн, бабочка, латунь, PN40, ГОСТ стандарт, Temper (22шт)</t>
  </si>
  <si>
    <t>516.15 руб.</t>
  </si>
  <si>
    <t>TMP-200103</t>
  </si>
  <si>
    <t>8325ВВБ140</t>
  </si>
  <si>
    <t>Кран шаровой газовый 1” вн/вн, бабочка, латунь, PN40, ГОСТ стандарт, Temper (12шт)</t>
  </si>
  <si>
    <t>1 002.70 руб.</t>
  </si>
  <si>
    <t>TMP-200104</t>
  </si>
  <si>
    <t>8332ВВБ11425</t>
  </si>
  <si>
    <t>Кран шаровой газовый 11/4” вн/вн, бабочка, латунь, PN25, ГОСТ стандарт, Temper (8шт)</t>
  </si>
  <si>
    <t>1 698.30 руб.</t>
  </si>
  <si>
    <t>TMP-200105</t>
  </si>
  <si>
    <t>8315ВВР1240</t>
  </si>
  <si>
    <t>Кран шаровой газовый 1/2” вн/вн, рычаг, латунь, PN40, ГОСТ стандарт, Temper (18шт)</t>
  </si>
  <si>
    <t>318.20 руб.</t>
  </si>
  <si>
    <t>TMP-200106</t>
  </si>
  <si>
    <t>8320ВВР3440</t>
  </si>
  <si>
    <t>Кран шаровой газовый 3/4” вн/вн, рычаг, латунь, PN40, ГОСТ стандарт, Temper (12шт)</t>
  </si>
  <si>
    <t>519.85 руб.</t>
  </si>
  <si>
    <t>TMP-200107</t>
  </si>
  <si>
    <t>8325ВВР140</t>
  </si>
  <si>
    <t>Кран шаровой газовый 1” вн/вн, рычаг, латунь, PN40, ГОСТ стандарт, Temper (8шт)</t>
  </si>
  <si>
    <t>1 011.95 руб.</t>
  </si>
  <si>
    <t>TMP-200108</t>
  </si>
  <si>
    <t>8332ВВР11425</t>
  </si>
  <si>
    <t>Кран шаровой газовый 11/4” вн/вн, рычаг, латунь, PN25, ГОСТ стандарт, Temper (4шт)</t>
  </si>
  <si>
    <t>1 689.05 руб.</t>
  </si>
  <si>
    <t>TMP-200109</t>
  </si>
  <si>
    <t>8340ВВР11225</t>
  </si>
  <si>
    <t>Кран шаровой газовый 11/2” вн/вн, рычаг, латунь, PN25, ГОСТ стандарт, Temper (3шт)</t>
  </si>
  <si>
    <t>2 689.90 руб.</t>
  </si>
  <si>
    <t>TMP-200110</t>
  </si>
  <si>
    <t>8350ВВР225</t>
  </si>
  <si>
    <t>Кран шаровой газовый 2” вн/вн, рычаг, латунь, PN25, ГОСТ стандарт, Temper (2шт)</t>
  </si>
  <si>
    <t>3 927.55 руб.</t>
  </si>
  <si>
    <t>TMP-200111</t>
  </si>
  <si>
    <t>8315ВНБ1240</t>
  </si>
  <si>
    <t>Кран шаровой газовый 1/2” вн/нар, бабочка, латунь, PN40, ГОСТ стандарт, Temper (30шт)</t>
  </si>
  <si>
    <t>379.25 руб.</t>
  </si>
  <si>
    <t>TMP-200112</t>
  </si>
  <si>
    <t>8320ВНБ3440</t>
  </si>
  <si>
    <t>Кран шаровой газовый 3/4” вн/нар, бабочка, латунь, PN40, ГОСТ стандарт, Temper (22шт)</t>
  </si>
  <si>
    <t>601.25 руб.</t>
  </si>
  <si>
    <t>TMP-200113</t>
  </si>
  <si>
    <t>8325ВНБ140</t>
  </si>
  <si>
    <t>Кран шаровой газовый 1” вн/нар, бабочка, латунь, PN40, ГОСТ стандарт, Temper (12шт)</t>
  </si>
  <si>
    <t>1 132.20 руб.</t>
  </si>
  <si>
    <t>TMP-200114</t>
  </si>
  <si>
    <t>8332ВНБ11425</t>
  </si>
  <si>
    <t>Кран шаровой газовый 11/4” вн/нар, бабочка, латунь, PN25, ГОСТ стандарт, Temper (6шт)</t>
  </si>
  <si>
    <t>1 768.60 руб.</t>
  </si>
  <si>
    <t>TMP-200115</t>
  </si>
  <si>
    <t>8315ВНР1240</t>
  </si>
  <si>
    <t>Кран шаровой газовый 1/2” вн/нар, рычаг, латунь, PN40, ГОСТ стандарт, Temper (17шт)</t>
  </si>
  <si>
    <t>384.80 руб.</t>
  </si>
  <si>
    <t>TMP-200116</t>
  </si>
  <si>
    <t>8320ВНР3440</t>
  </si>
  <si>
    <t>Кран шаровой газовый 3/4” вн/нар, рычаг, латунь, PN40, ГОСТ стандарт, Temper (12шт)</t>
  </si>
  <si>
    <t>608.65 руб.</t>
  </si>
  <si>
    <t>TMP-200117</t>
  </si>
  <si>
    <t>8325ВНР140</t>
  </si>
  <si>
    <t>Кран шаровой газовый 1” вн/нар, рычаг, латунь, PN40, ГОСТ стандарт, Temper (6шт)</t>
  </si>
  <si>
    <t>1 141.45 руб.</t>
  </si>
  <si>
    <t>TMP-200118</t>
  </si>
  <si>
    <t>8332ВНР11425</t>
  </si>
  <si>
    <t>Кран шаровой газовый 11/4” вн/нар, рычаг, латунь, PN25, ГОСТ стандарт, Temper (4шт)</t>
  </si>
  <si>
    <t>1 783.40 руб.</t>
  </si>
  <si>
    <t>TMP-200119</t>
  </si>
  <si>
    <t>8340ВНР11225</t>
  </si>
  <si>
    <t>Кран шаровой газовый 11/2” вн/нар, рычаг, латунь, PN25, ГОСТ стандарт, Temper (3шт)</t>
  </si>
  <si>
    <t>2 784.25 руб.</t>
  </si>
  <si>
    <t>TMP-200120</t>
  </si>
  <si>
    <t>8350ВНР225</t>
  </si>
  <si>
    <t>Кран шаровой газовый 2” вн/нар, рычаг, латунь, PN25, ГОСТ стандарт, Temper (2шт)</t>
  </si>
  <si>
    <t>4 149.55 руб.</t>
  </si>
  <si>
    <t>TMP-200121</t>
  </si>
  <si>
    <t>8315ННБ1240</t>
  </si>
  <si>
    <t>Кран шаровой газовый 1/2” нар/нар, бабочка, латунь, PN40, ГОСТ стандарт, Temper (25шт)</t>
  </si>
  <si>
    <t>451.40 руб.</t>
  </si>
  <si>
    <t>TMP-200122</t>
  </si>
  <si>
    <t>8320ННБ3440</t>
  </si>
  <si>
    <t>Кран шаровой газовый 3/4” нар/нар, бабочка, латунь, PN40, ГОСТ стандарт, Temper (18шт)</t>
  </si>
  <si>
    <t>653.05 руб.</t>
  </si>
  <si>
    <t>TMP-200123</t>
  </si>
  <si>
    <t>8315ННР1240</t>
  </si>
  <si>
    <t>Кран шаровой газовый 1/2” нар/нар, рычаг, латунь, PN40, ГОСТ стандарт, Temper (20шт)</t>
  </si>
  <si>
    <t>462.50 руб.</t>
  </si>
  <si>
    <t>TMP-200124</t>
  </si>
  <si>
    <t>8320ННР3440</t>
  </si>
  <si>
    <t>Кран шаровой газовый  3/4” нар/нар, рычаг, латунь, PN40, ГОСТ стандарт, Temper (12шт)</t>
  </si>
  <si>
    <t>660.45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</si>
</sst>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0cfdf3_86a5_11e9_8101_003048fd731b_d2eca903_2820_11ed_a30f_00259070b4871.jpeg"/><Relationship Id="rId2" Type="http://schemas.openxmlformats.org/officeDocument/2006/relationships/image" Target="../media/3d0cfdf7_86a5_11e9_8101_003048fd731b_d2eca907_2820_11ed_a30f_00259070b4872.jpeg"/><Relationship Id="rId3" Type="http://schemas.openxmlformats.org/officeDocument/2006/relationships/image" Target="../media/3d0cfdfb_86a5_11e9_8101_003048fd731b_d2eca90b_2820_11ed_a30f_00259070b4873.jpeg"/><Relationship Id="rId4" Type="http://schemas.openxmlformats.org/officeDocument/2006/relationships/image" Target="../media/3d0cfdff_86a5_11e9_8101_003048fd731b_d2eca90f_2820_11ed_a30f_00259070b4874.jpeg"/><Relationship Id="rId5" Type="http://schemas.openxmlformats.org/officeDocument/2006/relationships/image" Target="../media/3d0cfe03_86a5_11e9_8101_003048fd731b_e48cc7b0_2821_11ed_a30f_00259070b4875.jpeg"/><Relationship Id="rId6" Type="http://schemas.openxmlformats.org/officeDocument/2006/relationships/image" Target="../media/3d0cfe07_86a5_11e9_8101_003048fd731b_e48cc7b4_2821_11ed_a30f_00259070b4876.jpeg"/><Relationship Id="rId7" Type="http://schemas.openxmlformats.org/officeDocument/2006/relationships/image" Target="../media/3d0cfe0b_86a5_11e9_8101_003048fd731b_e48cc7b8_2821_11ed_a30f_00259070b4877.jpeg"/><Relationship Id="rId8" Type="http://schemas.openxmlformats.org/officeDocument/2006/relationships/image" Target="../media/3d0cfe0f_86a5_11e9_8101_003048fd731b_e48cc7bc_2821_11ed_a30f_00259070b4878.jpeg"/><Relationship Id="rId9" Type="http://schemas.openxmlformats.org/officeDocument/2006/relationships/image" Target="../media/3d0cfe13_86a5_11e9_8101_003048fd731b_e48cc7c0_2821_11ed_a30f_00259070b4879.jpeg"/><Relationship Id="rId10" Type="http://schemas.openxmlformats.org/officeDocument/2006/relationships/image" Target="../media/4687ac67_ffbc_11e9_810b_003048fd731b_e48cc7c4_2821_11ed_a30f_00259070b48710.jpeg"/><Relationship Id="rId11" Type="http://schemas.openxmlformats.org/officeDocument/2006/relationships/image" Target="../media/4687ac69_ffbc_11e9_810b_003048fd731b_e48cc7c5_2821_11ed_a30f_00259070b48711.jpeg"/><Relationship Id="rId12" Type="http://schemas.openxmlformats.org/officeDocument/2006/relationships/image" Target="../media/4687ac6b_ffbc_11e9_810b_003048fd731b_e48cc7c6_2821_11ed_a30f_00259070b48712.jpeg"/><Relationship Id="rId13" Type="http://schemas.openxmlformats.org/officeDocument/2006/relationships/image" Target="../media/4687ac6d_ffbc_11e9_810b_003048fd731b_e48cc7c7_2821_11ed_a30f_00259070b48713.jpeg"/><Relationship Id="rId14" Type="http://schemas.openxmlformats.org/officeDocument/2006/relationships/image" Target="../media/4687ac6f_ffbc_11e9_810b_003048fd731b_e48cc7c8_2821_11ed_a30f_00259070b48714.jpeg"/><Relationship Id="rId15" Type="http://schemas.openxmlformats.org/officeDocument/2006/relationships/image" Target="../media/4687ac71_ffbc_11e9_810b_003048fd731b_e48cc7c9_2821_11ed_a30f_00259070b48715.jpeg"/><Relationship Id="rId16" Type="http://schemas.openxmlformats.org/officeDocument/2006/relationships/image" Target="../media/4687ac73_ffbc_11e9_810b_003048fd731b_e48cc7ca_2821_11ed_a30f_00259070b48716.jpeg"/><Relationship Id="rId17" Type="http://schemas.openxmlformats.org/officeDocument/2006/relationships/image" Target="../media/4687ac75_ffbc_11e9_810b_003048fd731b_e48cc7cb_2821_11ed_a30f_00259070b48717.jpeg"/><Relationship Id="rId18" Type="http://schemas.openxmlformats.org/officeDocument/2006/relationships/image" Target="../media/4687ac77_ffbc_11e9_810b_003048fd731b_e48cc7cc_2821_11ed_a30f_00259070b48718.jpeg"/><Relationship Id="rId19" Type="http://schemas.openxmlformats.org/officeDocument/2006/relationships/image" Target="../media/4687ac79_ffbc_11e9_810b_003048fd731b_e48cc7cd_2821_11ed_a30f_00259070b48719.jpeg"/><Relationship Id="rId20" Type="http://schemas.openxmlformats.org/officeDocument/2006/relationships/image" Target="../media/4687ac7b_ffbc_11e9_810b_003048fd731b_e48cc7ce_2821_11ed_a30f_00259070b48720.jpeg"/><Relationship Id="rId21" Type="http://schemas.openxmlformats.org/officeDocument/2006/relationships/image" Target="../media/4687ac7d_ffbc_11e9_810b_003048fd731b_e48cc7cf_2821_11ed_a30f_00259070b48721.jpeg"/><Relationship Id="rId22" Type="http://schemas.openxmlformats.org/officeDocument/2006/relationships/image" Target="../media/32cd9608_0918_11eb_81b8_003048fd731b_e48cc7d0_2821_11ed_a30f_00259070b48722.jpeg"/><Relationship Id="rId23" Type="http://schemas.openxmlformats.org/officeDocument/2006/relationships/image" Target="../media/32cd960a_0918_11eb_81b8_003048fd731b_e48cc7d1_2821_11ed_a30f_00259070b48723.jpeg"/><Relationship Id="rId24" Type="http://schemas.openxmlformats.org/officeDocument/2006/relationships/image" Target="../media/6652a147_b63d_11ec_a26a_00259070b487_14e1e0d0_f93d_11ef_a6ea_047c1617b14324.jpeg"/><Relationship Id="rId25" Type="http://schemas.openxmlformats.org/officeDocument/2006/relationships/image" Target="../media/6652a149_b63d_11ec_a26a_00259070b487_14e1e0d1_f93d_11ef_a6ea_047c1617b14325.jpeg"/><Relationship Id="rId26" Type="http://schemas.openxmlformats.org/officeDocument/2006/relationships/image" Target="../media/6652a14b_b63d_11ec_a26a_00259070b487_14e1e0d2_f93d_11ef_a6ea_047c1617b14326.jpeg"/><Relationship Id="rId27" Type="http://schemas.openxmlformats.org/officeDocument/2006/relationships/image" Target="../media/6652a14d_b63d_11ec_a26a_00259070b487_14e1e0d3_f93d_11ef_a6ea_047c1617b14327.jpeg"/><Relationship Id="rId28" Type="http://schemas.openxmlformats.org/officeDocument/2006/relationships/image" Target="../media/6652a14f_b63d_11ec_a26a_00259070b487_14e1e0d4_f93d_11ef_a6ea_047c1617b14328.jpeg"/><Relationship Id="rId29" Type="http://schemas.openxmlformats.org/officeDocument/2006/relationships/image" Target="../media/6652a151_b63d_11ec_a26a_00259070b487_14e1e0d5_f93d_11ef_a6ea_047c1617b14329.jpeg"/><Relationship Id="rId30" Type="http://schemas.openxmlformats.org/officeDocument/2006/relationships/image" Target="../media/6652a153_b63d_11ec_a26a_00259070b487_14e1e0d6_f93d_11ef_a6ea_047c1617b14330.jpeg"/><Relationship Id="rId31" Type="http://schemas.openxmlformats.org/officeDocument/2006/relationships/image" Target="../media/6652a155_b63d_11ec_a26a_00259070b487_14e1e0d7_f93d_11ef_a6ea_047c1617b14331.jpeg"/><Relationship Id="rId32" Type="http://schemas.openxmlformats.org/officeDocument/2006/relationships/image" Target="../media/6652a157_b63d_11ec_a26a_00259070b487_14e1e0d8_f93d_11ef_a6ea_047c1617b14332.jpeg"/><Relationship Id="rId33" Type="http://schemas.openxmlformats.org/officeDocument/2006/relationships/image" Target="../media/b4307ed6_d80d_11ee_a56a_047c1617b143_365b9b00_0312_11ef_a5a4_047c1617b14333.jpeg"/><Relationship Id="rId34" Type="http://schemas.openxmlformats.org/officeDocument/2006/relationships/image" Target="../media/b4307ed8_d80d_11ee_a56a_047c1617b143_365b9b03_0312_11ef_a5a4_047c1617b14334.jpeg"/><Relationship Id="rId35" Type="http://schemas.openxmlformats.org/officeDocument/2006/relationships/image" Target="../media/b4307eda_d80d_11ee_a56a_047c1617b143_365b9b06_0312_11ef_a5a4_047c1617b14335.jpeg"/><Relationship Id="rId36" Type="http://schemas.openxmlformats.org/officeDocument/2006/relationships/image" Target="../media/b4307edc_d80d_11ee_a56a_047c1617b143_365b9b09_0312_11ef_a5a4_047c1617b14336.jpeg"/><Relationship Id="rId37" Type="http://schemas.openxmlformats.org/officeDocument/2006/relationships/image" Target="../media/b4307ede_d80d_11ee_a56a_047c1617b143_365b9b0c_0312_11ef_a5a4_047c1617b14337.jpeg"/><Relationship Id="rId38" Type="http://schemas.openxmlformats.org/officeDocument/2006/relationships/image" Target="../media/b4307ee0_d80d_11ee_a56a_047c1617b143_365b9b0f_0312_11ef_a5a4_047c1617b14338.jpeg"/><Relationship Id="rId39" Type="http://schemas.openxmlformats.org/officeDocument/2006/relationships/image" Target="../media/b4307ee2_d80d_11ee_a56a_047c1617b143_365b9b12_0312_11ef_a5a4_047c1617b14339.jpeg"/><Relationship Id="rId40" Type="http://schemas.openxmlformats.org/officeDocument/2006/relationships/image" Target="../media/b4307ee4_d80d_11ee_a56a_047c1617b143_365b9b15_0312_11ef_a5a4_047c1617b14340.jpeg"/><Relationship Id="rId41" Type="http://schemas.openxmlformats.org/officeDocument/2006/relationships/image" Target="../media/b4307ee6_d80d_11ee_a56a_047c1617b143_365b9b18_0312_11ef_a5a4_047c1617b14341.jpeg"/><Relationship Id="rId42" Type="http://schemas.openxmlformats.org/officeDocument/2006/relationships/image" Target="../media/b4307ee8_d80d_11ee_a56a_047c1617b143_365b9b1b_0312_11ef_a5a4_047c1617b14342.jpeg"/><Relationship Id="rId43" Type="http://schemas.openxmlformats.org/officeDocument/2006/relationships/image" Target="../media/b4307eea_d80d_11ee_a56a_047c1617b143_365b9b1e_0312_11ef_a5a4_047c1617b14343.jpeg"/><Relationship Id="rId44" Type="http://schemas.openxmlformats.org/officeDocument/2006/relationships/image" Target="../media/b4307eec_d80d_11ee_a56a_047c1617b143_365b9b21_0312_11ef_a5a4_047c1617b14344.jpeg"/><Relationship Id="rId45" Type="http://schemas.openxmlformats.org/officeDocument/2006/relationships/image" Target="../media/b4307ef0_d80d_11ee_a56a_047c1617b143_365b9b24_0312_11ef_a5a4_047c1617b14345.jpeg"/><Relationship Id="rId46" Type="http://schemas.openxmlformats.org/officeDocument/2006/relationships/image" Target="../media/b4307ef2_d80d_11ee_a56a_047c1617b143_365b9b27_0312_11ef_a5a4_047c1617b14346.jpeg"/><Relationship Id="rId47" Type="http://schemas.openxmlformats.org/officeDocument/2006/relationships/image" Target="../media/b4307ef4_d80d_11ee_a56a_047c1617b143_365b9b2a_0312_11ef_a5a4_047c1617b14347.jpeg"/><Relationship Id="rId48" Type="http://schemas.openxmlformats.org/officeDocument/2006/relationships/image" Target="../media/1314a082_5cdb_11f1_a8d6_047c1617b143_d8e24413_7155_11f1_a8f1_047c1617b14348.png"/><Relationship Id="rId49" Type="http://schemas.openxmlformats.org/officeDocument/2006/relationships/image" Target="../media/1314a084_5cdb_11f1_a8d6_047c1617b143_d8e24415_7155_11f1_a8f1_047c1617b14349.png"/><Relationship Id="rId50" Type="http://schemas.openxmlformats.org/officeDocument/2006/relationships/image" Target="../media/1314a086_5cdb_11f1_a8d6_047c1617b143_d8e24417_7155_11f1_a8f1_047c1617b14350.png"/><Relationship Id="rId51" Type="http://schemas.openxmlformats.org/officeDocument/2006/relationships/image" Target="../media/1314a088_5cdb_11f1_a8d6_047c1617b143_d8e24419_7155_11f1_a8f1_047c1617b14351.png"/><Relationship Id="rId52" Type="http://schemas.openxmlformats.org/officeDocument/2006/relationships/image" Target="../media/1314a08a_5cdb_11f1_a8d6_047c1617b143_d8e2441b_7155_11f1_a8f1_047c1617b14352.png"/><Relationship Id="rId53" Type="http://schemas.openxmlformats.org/officeDocument/2006/relationships/image" Target="../media/e1113fb2_5ce4_11f1_a8d6_047c1617b143_dee89994_7155_11f1_a8f1_047c1617b14353.png"/><Relationship Id="rId54" Type="http://schemas.openxmlformats.org/officeDocument/2006/relationships/image" Target="../media/e1113fb4_5ce4_11f1_a8d6_047c1617b143_dee89996_7155_11f1_a8f1_047c1617b14354.png"/><Relationship Id="rId55" Type="http://schemas.openxmlformats.org/officeDocument/2006/relationships/image" Target="../media/e1113fb6_5ce4_11f1_a8d6_047c1617b143_dee89998_7155_11f1_a8f1_047c1617b14355.png"/><Relationship Id="rId56" Type="http://schemas.openxmlformats.org/officeDocument/2006/relationships/image" Target="../media/e1113fb8_5ce4_11f1_a8d6_047c1617b143_dee8999a_7155_11f1_a8f1_047c1617b14356.png"/><Relationship Id="rId57" Type="http://schemas.openxmlformats.org/officeDocument/2006/relationships/image" Target="../media/e1113fba_5ce4_11f1_a8d6_047c1617b143_dee8999c_7155_11f1_a8f1_047c1617b14357.png"/><Relationship Id="rId58" Type="http://schemas.openxmlformats.org/officeDocument/2006/relationships/image" Target="../media/e1113fbc_5ce4_11f1_a8d6_047c1617b143_dee8999e_7155_11f1_a8f1_047c1617b14358.png"/><Relationship Id="rId59" Type="http://schemas.openxmlformats.org/officeDocument/2006/relationships/image" Target="../media/e1113fbe_5ce4_11f1_a8d6_047c1617b143_dee899a0_7155_11f1_a8f1_047c1617b14359.png"/><Relationship Id="rId60" Type="http://schemas.openxmlformats.org/officeDocument/2006/relationships/image" Target="../media/e1113fc0_5ce4_11f1_a8d6_047c1617b143_dee899a2_7155_11f1_a8f1_047c1617b14360.png"/><Relationship Id="rId61" Type="http://schemas.openxmlformats.org/officeDocument/2006/relationships/image" Target="../media/e1113fc2_5ce4_11f1_a8d6_047c1617b143_dee899a4_7155_11f1_a8f1_047c1617b14361.png"/><Relationship Id="rId62" Type="http://schemas.openxmlformats.org/officeDocument/2006/relationships/image" Target="../media/e1113fc4_5ce4_11f1_a8d6_047c1617b143_dee899a6_7155_11f1_a8f1_047c1617b14362.png"/><Relationship Id="rId63" Type="http://schemas.openxmlformats.org/officeDocument/2006/relationships/image" Target="../media/e1113fc6_5ce4_11f1_a8d6_047c1617b143_dee899a8_7155_11f1_a8f1_047c1617b14363.png"/><Relationship Id="rId64" Type="http://schemas.openxmlformats.org/officeDocument/2006/relationships/image" Target="../media/e1113fc8_5ce4_11f1_a8d6_047c1617b143_dee899aa_7155_11f1_a8f1_047c1617b14364.png"/><Relationship Id="rId65" Type="http://schemas.openxmlformats.org/officeDocument/2006/relationships/image" Target="../media/e1113fca_5ce4_11f1_a8d6_047c1617b143_dee899ac_7155_11f1_a8f1_047c1617b14365.png"/><Relationship Id="rId66" Type="http://schemas.openxmlformats.org/officeDocument/2006/relationships/image" Target="../media/e1113fcc_5ce4_11f1_a8d6_047c1617b143_dee899ae_7155_11f1_a8f1_047c1617b14366.png"/><Relationship Id="rId67" Type="http://schemas.openxmlformats.org/officeDocument/2006/relationships/image" Target="../media/e1113fce_5ce4_11f1_a8d6_047c1617b143_dee899b0_7155_11f1_a8f1_047c1617b14367.png"/><Relationship Id="rId68" Type="http://schemas.openxmlformats.org/officeDocument/2006/relationships/image" Target="../media/e1113fd0_5ce4_11f1_a8d6_047c1617b143_dd3436f5_7147_11f1_a8f1_047c1617b14368.jpeg"/><Relationship Id="rId69" Type="http://schemas.openxmlformats.org/officeDocument/2006/relationships/image" Target="../media/e1113fd2_5ce4_11f1_a8d6_047c1617b143_dd3436f4_7147_11f1_a8f1_047c1617b14369.jpeg"/><Relationship Id="rId70" Type="http://schemas.openxmlformats.org/officeDocument/2006/relationships/image" Target="../media/e1113fd4_5ce4_11f1_a8d6_047c1617b143_dee899b2_7155_11f1_a8f1_047c1617b14370.png"/><Relationship Id="rId71" Type="http://schemas.openxmlformats.org/officeDocument/2006/relationships/image" Target="../media/e1113fd6_5ce4_11f1_a8d6_047c1617b143_dee899b4_7155_11f1_a8f1_047c1617b143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3" name="Image_40" descr="Image_40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4" name="Image_41" descr="Image_41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5" name="Image_42" descr="Image_42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6" name="Image_43" descr="Image_43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7" name="Image_44" descr="Image_44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8" name="Image_45" descr="Image_45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9" name="Image_46" descr="Image_4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0" name="Image_47" descr="Image_4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1" name="Image_48" descr="Image_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3" name="Image_50" descr="Image_5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4" name="Image_51" descr="Image_5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5" name="Image_52" descr="Image_5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8" name="Image_56" descr="Image_5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9" name="Image_57" descr="Image_5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0" name="Image_58" descr="Image_5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1" name="Image_59" descr="Image_5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2" name="Image_60" descr="Image_60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3" name="Image_61" descr="Image_61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4" name="Image_62" descr="Image_62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5" name="Image_63" descr="Image_63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6" name="Image_64" descr="Image_64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7" name="Image_65" descr="Image_65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8" name="Image_66" descr="Image_66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9" name="Image_67" descr="Image_67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0" name="Image_68" descr="Image_68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1" name="Image_69" descr="Image_69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2" name="Image_70" descr="Image_70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3" name="Image_71" descr="Image_71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4" name="Image_72" descr="Image_72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5" name="Image_73" descr="Image_73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6" name="Image_74" descr="Image_74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7" name="Image_75" descr="Image_75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8" name="Image_76" descr="Image_76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9" name="Image_77" descr="Image_77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0" name="Image_78" descr="Image_78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1" name="Image_79" descr="Image_79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810944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7</v>
      </c>
      <c r="H4" s="2" t="s">
        <v>16</v>
      </c>
      <c r="I4" s="1">
        <v>0</v>
      </c>
      <c r="J4" s="3" t="s">
        <v>17</v>
      </c>
      <c r="K4" s="2" t="str">
        <f>J4*798.00</f>
        <v>0</v>
      </c>
      <c r="L4" s="5"/>
    </row>
    <row r="5" spans="1:12" customHeight="1" ht="105" outlineLevel="3">
      <c r="A5" s="1"/>
      <c r="B5" s="1">
        <v>810945</v>
      </c>
      <c r="C5" s="1" t="s">
        <v>18</v>
      </c>
      <c r="D5" s="1" t="s">
        <v>19</v>
      </c>
      <c r="E5" s="2" t="s">
        <v>20</v>
      </c>
      <c r="F5" s="2" t="s">
        <v>21</v>
      </c>
      <c r="G5" s="2">
        <v>10</v>
      </c>
      <c r="H5" s="2" t="s">
        <v>16</v>
      </c>
      <c r="I5" s="1">
        <v>0</v>
      </c>
      <c r="J5" s="3" t="s">
        <v>17</v>
      </c>
      <c r="K5" s="2" t="str">
        <f>J5*1320.00</f>
        <v>0</v>
      </c>
      <c r="L5" s="5"/>
    </row>
    <row r="6" spans="1:12" customHeight="1" ht="105" outlineLevel="3">
      <c r="A6" s="1"/>
      <c r="B6" s="1">
        <v>810946</v>
      </c>
      <c r="C6" s="1" t="s">
        <v>22</v>
      </c>
      <c r="D6" s="1" t="s">
        <v>23</v>
      </c>
      <c r="E6" s="2" t="s">
        <v>24</v>
      </c>
      <c r="F6" s="2" t="s">
        <v>25</v>
      </c>
      <c r="G6" s="2">
        <v>0</v>
      </c>
      <c r="H6" s="2" t="s">
        <v>26</v>
      </c>
      <c r="I6" s="1">
        <v>0</v>
      </c>
      <c r="J6" s="3" t="s">
        <v>17</v>
      </c>
      <c r="K6" s="2" t="str">
        <f>J6*1940.00</f>
        <v>0</v>
      </c>
      <c r="L6" s="5"/>
    </row>
    <row r="7" spans="1:12" customHeight="1" ht="105" outlineLevel="3">
      <c r="A7" s="1"/>
      <c r="B7" s="1">
        <v>810947</v>
      </c>
      <c r="C7" s="1" t="s">
        <v>27</v>
      </c>
      <c r="D7" s="1" t="s">
        <v>28</v>
      </c>
      <c r="E7" s="2" t="s">
        <v>29</v>
      </c>
      <c r="F7" s="2" t="s">
        <v>30</v>
      </c>
      <c r="G7" s="2" t="s">
        <v>31</v>
      </c>
      <c r="H7" s="2" t="s">
        <v>16</v>
      </c>
      <c r="I7" s="1">
        <v>0</v>
      </c>
      <c r="J7" s="3" t="s">
        <v>17</v>
      </c>
      <c r="K7" s="2" t="str">
        <f>J7*845.00</f>
        <v>0</v>
      </c>
      <c r="L7" s="5"/>
    </row>
    <row r="8" spans="1:12" customHeight="1" ht="105" outlineLevel="3">
      <c r="A8" s="1"/>
      <c r="B8" s="1">
        <v>810948</v>
      </c>
      <c r="C8" s="1" t="s">
        <v>32</v>
      </c>
      <c r="D8" s="1" t="s">
        <v>33</v>
      </c>
      <c r="E8" s="2" t="s">
        <v>34</v>
      </c>
      <c r="F8" s="2" t="s">
        <v>35</v>
      </c>
      <c r="G8" s="2" t="s">
        <v>31</v>
      </c>
      <c r="H8" s="2" t="s">
        <v>31</v>
      </c>
      <c r="I8" s="1">
        <v>0</v>
      </c>
      <c r="J8" s="3" t="s">
        <v>17</v>
      </c>
      <c r="K8" s="2" t="str">
        <f>J8*1401.00</f>
        <v>0</v>
      </c>
      <c r="L8" s="5"/>
    </row>
    <row r="9" spans="1:12" customHeight="1" ht="105" outlineLevel="3">
      <c r="A9" s="1"/>
      <c r="B9" s="1">
        <v>810949</v>
      </c>
      <c r="C9" s="1" t="s">
        <v>36</v>
      </c>
      <c r="D9" s="1" t="s">
        <v>37</v>
      </c>
      <c r="E9" s="2" t="s">
        <v>38</v>
      </c>
      <c r="F9" s="2" t="s">
        <v>39</v>
      </c>
      <c r="G9" s="2" t="s">
        <v>31</v>
      </c>
      <c r="H9" s="2" t="s">
        <v>16</v>
      </c>
      <c r="I9" s="1">
        <v>0</v>
      </c>
      <c r="J9" s="3" t="s">
        <v>17</v>
      </c>
      <c r="K9" s="2" t="str">
        <f>J9*659.00</f>
        <v>0</v>
      </c>
      <c r="L9" s="5"/>
    </row>
    <row r="10" spans="1:12" customHeight="1" ht="105" outlineLevel="3">
      <c r="A10" s="1"/>
      <c r="B10" s="1">
        <v>810950</v>
      </c>
      <c r="C10" s="1" t="s">
        <v>40</v>
      </c>
      <c r="D10" s="1" t="s">
        <v>41</v>
      </c>
      <c r="E10" s="2" t="s">
        <v>42</v>
      </c>
      <c r="F10" s="2" t="s">
        <v>43</v>
      </c>
      <c r="G10" s="2">
        <v>9</v>
      </c>
      <c r="H10" s="2" t="s">
        <v>16</v>
      </c>
      <c r="I10" s="1">
        <v>0</v>
      </c>
      <c r="J10" s="3" t="s">
        <v>17</v>
      </c>
      <c r="K10" s="2" t="str">
        <f>J10*1233.00</f>
        <v>0</v>
      </c>
      <c r="L10" s="5"/>
    </row>
    <row r="11" spans="1:12" customHeight="1" ht="105" outlineLevel="3">
      <c r="A11" s="1"/>
      <c r="B11" s="1">
        <v>810951</v>
      </c>
      <c r="C11" s="1" t="s">
        <v>44</v>
      </c>
      <c r="D11" s="1" t="s">
        <v>45</v>
      </c>
      <c r="E11" s="2" t="s">
        <v>46</v>
      </c>
      <c r="F11" s="2" t="s">
        <v>47</v>
      </c>
      <c r="G11" s="2" t="s">
        <v>31</v>
      </c>
      <c r="H11" s="2" t="s">
        <v>16</v>
      </c>
      <c r="I11" s="1">
        <v>0</v>
      </c>
      <c r="J11" s="3" t="s">
        <v>17</v>
      </c>
      <c r="K11" s="2" t="str">
        <f>J11*771.00</f>
        <v>0</v>
      </c>
      <c r="L11" s="5"/>
    </row>
    <row r="12" spans="1:12" customHeight="1" ht="105" outlineLevel="3">
      <c r="A12" s="1"/>
      <c r="B12" s="1">
        <v>810952</v>
      </c>
      <c r="C12" s="1" t="s">
        <v>48</v>
      </c>
      <c r="D12" s="1" t="s">
        <v>49</v>
      </c>
      <c r="E12" s="2" t="s">
        <v>50</v>
      </c>
      <c r="F12" s="2" t="s">
        <v>51</v>
      </c>
      <c r="G12" s="2">
        <v>5</v>
      </c>
      <c r="H12" s="2" t="s">
        <v>26</v>
      </c>
      <c r="I12" s="1">
        <v>0</v>
      </c>
      <c r="J12" s="3" t="s">
        <v>17</v>
      </c>
      <c r="K12" s="2" t="str">
        <f>J12*1311.00</f>
        <v>0</v>
      </c>
      <c r="L12" s="5"/>
    </row>
    <row r="13" spans="1:12" outlineLevel="1">
      <c r="A13" s="7" t="s">
        <v>52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5"/>
    </row>
    <row r="14" spans="1:12" customHeight="1" ht="105" outlineLevel="3">
      <c r="A14" s="1"/>
      <c r="B14" s="1">
        <v>824514</v>
      </c>
      <c r="C14" s="1" t="s">
        <v>53</v>
      </c>
      <c r="D14" s="1" t="s">
        <v>54</v>
      </c>
      <c r="E14" s="2" t="s">
        <v>55</v>
      </c>
      <c r="F14" s="2" t="s">
        <v>56</v>
      </c>
      <c r="G14" s="2" t="s">
        <v>57</v>
      </c>
      <c r="H14" s="2">
        <v>0</v>
      </c>
      <c r="I14" s="1">
        <v>0</v>
      </c>
      <c r="J14" s="3" t="s">
        <v>17</v>
      </c>
      <c r="K14" s="2" t="str">
        <f>J14*500.08</f>
        <v>0</v>
      </c>
      <c r="L14" s="5"/>
    </row>
    <row r="15" spans="1:12" customHeight="1" ht="105" outlineLevel="3">
      <c r="A15" s="1"/>
      <c r="B15" s="1">
        <v>824515</v>
      </c>
      <c r="C15" s="1" t="s">
        <v>58</v>
      </c>
      <c r="D15" s="1" t="s">
        <v>59</v>
      </c>
      <c r="E15" s="2" t="s">
        <v>60</v>
      </c>
      <c r="F15" s="2" t="s">
        <v>61</v>
      </c>
      <c r="G15" s="2" t="s">
        <v>57</v>
      </c>
      <c r="H15" s="2">
        <v>0</v>
      </c>
      <c r="I15" s="1">
        <v>0</v>
      </c>
      <c r="J15" s="3" t="s">
        <v>17</v>
      </c>
      <c r="K15" s="2" t="str">
        <f>J15*678.12</f>
        <v>0</v>
      </c>
      <c r="L15" s="5"/>
    </row>
    <row r="16" spans="1:12" customHeight="1" ht="105" outlineLevel="3">
      <c r="A16" s="1"/>
      <c r="B16" s="1">
        <v>824516</v>
      </c>
      <c r="C16" s="1" t="s">
        <v>62</v>
      </c>
      <c r="D16" s="1" t="s">
        <v>63</v>
      </c>
      <c r="E16" s="2" t="s">
        <v>64</v>
      </c>
      <c r="F16" s="2" t="s">
        <v>65</v>
      </c>
      <c r="G16" s="2">
        <v>0</v>
      </c>
      <c r="H16" s="2">
        <v>0</v>
      </c>
      <c r="I16" s="1">
        <v>0</v>
      </c>
      <c r="J16" s="3" t="s">
        <v>17</v>
      </c>
      <c r="K16" s="2" t="str">
        <f>J16*1099.24</f>
        <v>0</v>
      </c>
      <c r="L16" s="5"/>
    </row>
    <row r="17" spans="1:12" customHeight="1" ht="105" outlineLevel="3">
      <c r="A17" s="1"/>
      <c r="B17" s="1">
        <v>824517</v>
      </c>
      <c r="C17" s="1" t="s">
        <v>66</v>
      </c>
      <c r="D17" s="1" t="s">
        <v>67</v>
      </c>
      <c r="E17" s="2" t="s">
        <v>68</v>
      </c>
      <c r="F17" s="2" t="s">
        <v>69</v>
      </c>
      <c r="G17" s="2" t="s">
        <v>57</v>
      </c>
      <c r="H17" s="2">
        <v>0</v>
      </c>
      <c r="I17" s="1">
        <v>0</v>
      </c>
      <c r="J17" s="3" t="s">
        <v>17</v>
      </c>
      <c r="K17" s="2" t="str">
        <f>J17*475.30</f>
        <v>0</v>
      </c>
      <c r="L17" s="5"/>
    </row>
    <row r="18" spans="1:12" customHeight="1" ht="105" outlineLevel="3">
      <c r="A18" s="1"/>
      <c r="B18" s="1">
        <v>824518</v>
      </c>
      <c r="C18" s="1" t="s">
        <v>70</v>
      </c>
      <c r="D18" s="1" t="s">
        <v>71</v>
      </c>
      <c r="E18" s="2" t="s">
        <v>72</v>
      </c>
      <c r="F18" s="2" t="s">
        <v>73</v>
      </c>
      <c r="G18" s="2" t="s">
        <v>31</v>
      </c>
      <c r="H18" s="2">
        <v>0</v>
      </c>
      <c r="I18" s="1">
        <v>0</v>
      </c>
      <c r="J18" s="3" t="s">
        <v>17</v>
      </c>
      <c r="K18" s="2" t="str">
        <f>J18*713.73</f>
        <v>0</v>
      </c>
      <c r="L18" s="5"/>
    </row>
    <row r="19" spans="1:12" customHeight="1" ht="105" outlineLevel="3">
      <c r="A19" s="1"/>
      <c r="B19" s="1">
        <v>824519</v>
      </c>
      <c r="C19" s="1" t="s">
        <v>74</v>
      </c>
      <c r="D19" s="1" t="s">
        <v>75</v>
      </c>
      <c r="E19" s="2" t="s">
        <v>76</v>
      </c>
      <c r="F19" s="2" t="s">
        <v>77</v>
      </c>
      <c r="G19" s="2">
        <v>0</v>
      </c>
      <c r="H19" s="2">
        <v>0</v>
      </c>
      <c r="I19" s="1">
        <v>0</v>
      </c>
      <c r="J19" s="3" t="s">
        <v>17</v>
      </c>
      <c r="K19" s="2" t="str">
        <f>J19*1141.04</f>
        <v>0</v>
      </c>
      <c r="L19" s="5"/>
    </row>
    <row r="20" spans="1:12" customHeight="1" ht="105" outlineLevel="3">
      <c r="A20" s="1"/>
      <c r="B20" s="1">
        <v>824520</v>
      </c>
      <c r="C20" s="1" t="s">
        <v>78</v>
      </c>
      <c r="D20" s="1" t="s">
        <v>79</v>
      </c>
      <c r="E20" s="2" t="s">
        <v>80</v>
      </c>
      <c r="F20" s="2" t="s">
        <v>81</v>
      </c>
      <c r="G20" s="2">
        <v>0</v>
      </c>
      <c r="H20" s="2">
        <v>0</v>
      </c>
      <c r="I20" s="1">
        <v>0</v>
      </c>
      <c r="J20" s="3" t="s">
        <v>17</v>
      </c>
      <c r="K20" s="2" t="str">
        <f>J20*514.01</f>
        <v>0</v>
      </c>
      <c r="L20" s="5"/>
    </row>
    <row r="21" spans="1:12" customHeight="1" ht="105" outlineLevel="3">
      <c r="A21" s="1"/>
      <c r="B21" s="1">
        <v>824521</v>
      </c>
      <c r="C21" s="1" t="s">
        <v>82</v>
      </c>
      <c r="D21" s="1" t="s">
        <v>83</v>
      </c>
      <c r="E21" s="2" t="s">
        <v>84</v>
      </c>
      <c r="F21" s="2" t="s">
        <v>85</v>
      </c>
      <c r="G21" s="2">
        <v>0</v>
      </c>
      <c r="H21" s="2">
        <v>0</v>
      </c>
      <c r="I21" s="1">
        <v>0</v>
      </c>
      <c r="J21" s="3" t="s">
        <v>17</v>
      </c>
      <c r="K21" s="2" t="str">
        <f>J21*698.25</f>
        <v>0</v>
      </c>
      <c r="L21" s="5"/>
    </row>
    <row r="22" spans="1:12" customHeight="1" ht="105" outlineLevel="3">
      <c r="A22" s="1"/>
      <c r="B22" s="1">
        <v>824522</v>
      </c>
      <c r="C22" s="1" t="s">
        <v>86</v>
      </c>
      <c r="D22" s="1" t="s">
        <v>87</v>
      </c>
      <c r="E22" s="2" t="s">
        <v>88</v>
      </c>
      <c r="F22" s="2" t="s">
        <v>89</v>
      </c>
      <c r="G22" s="2">
        <v>0</v>
      </c>
      <c r="H22" s="2">
        <v>0</v>
      </c>
      <c r="I22" s="1">
        <v>0</v>
      </c>
      <c r="J22" s="3" t="s">
        <v>17</v>
      </c>
      <c r="K22" s="2" t="str">
        <f>J22*1085.30</f>
        <v>0</v>
      </c>
      <c r="L22" s="5"/>
    </row>
    <row r="23" spans="1:12" customHeight="1" ht="105" outlineLevel="3">
      <c r="A23" s="1"/>
      <c r="B23" s="1">
        <v>824523</v>
      </c>
      <c r="C23" s="1" t="s">
        <v>90</v>
      </c>
      <c r="D23" s="1" t="s">
        <v>91</v>
      </c>
      <c r="E23" s="2" t="s">
        <v>92</v>
      </c>
      <c r="F23" s="2" t="s">
        <v>93</v>
      </c>
      <c r="G23" s="2">
        <v>0</v>
      </c>
      <c r="H23" s="2">
        <v>0</v>
      </c>
      <c r="I23" s="1">
        <v>0</v>
      </c>
      <c r="J23" s="3" t="s">
        <v>17</v>
      </c>
      <c r="K23" s="2" t="str">
        <f>J23*527.94</f>
        <v>0</v>
      </c>
      <c r="L23" s="5"/>
    </row>
    <row r="24" spans="1:12" customHeight="1" ht="105" outlineLevel="3">
      <c r="A24" s="1"/>
      <c r="B24" s="1">
        <v>824524</v>
      </c>
      <c r="C24" s="1" t="s">
        <v>94</v>
      </c>
      <c r="D24" s="1" t="s">
        <v>95</v>
      </c>
      <c r="E24" s="2" t="s">
        <v>96</v>
      </c>
      <c r="F24" s="2" t="s">
        <v>97</v>
      </c>
      <c r="G24" s="2">
        <v>0</v>
      </c>
      <c r="H24" s="2">
        <v>0</v>
      </c>
      <c r="I24" s="1">
        <v>0</v>
      </c>
      <c r="J24" s="3" t="s">
        <v>17</v>
      </c>
      <c r="K24" s="2" t="str">
        <f>J24*729.21</f>
        <v>0</v>
      </c>
      <c r="L24" s="5"/>
    </row>
    <row r="25" spans="1:12" customHeight="1" ht="105" outlineLevel="3">
      <c r="A25" s="1"/>
      <c r="B25" s="1">
        <v>824525</v>
      </c>
      <c r="C25" s="1" t="s">
        <v>98</v>
      </c>
      <c r="D25" s="1" t="s">
        <v>99</v>
      </c>
      <c r="E25" s="2" t="s">
        <v>100</v>
      </c>
      <c r="F25" s="2" t="s">
        <v>101</v>
      </c>
      <c r="G25" s="2">
        <v>0</v>
      </c>
      <c r="H25" s="2">
        <v>0</v>
      </c>
      <c r="I25" s="1">
        <v>0</v>
      </c>
      <c r="J25" s="3" t="s">
        <v>17</v>
      </c>
      <c r="K25" s="2" t="str">
        <f>J25*1110.07</f>
        <v>0</v>
      </c>
      <c r="L25" s="5"/>
    </row>
    <row r="26" spans="1:12" customHeight="1" ht="105" outlineLevel="3">
      <c r="A26" s="1"/>
      <c r="B26" s="1">
        <v>829303</v>
      </c>
      <c r="C26" s="1" t="s">
        <v>102</v>
      </c>
      <c r="D26" s="1" t="s">
        <v>103</v>
      </c>
      <c r="E26" s="2" t="s">
        <v>104</v>
      </c>
      <c r="F26" s="2" t="s">
        <v>105</v>
      </c>
      <c r="G26" s="2" t="s">
        <v>26</v>
      </c>
      <c r="H26" s="2">
        <v>0</v>
      </c>
      <c r="I26" s="1">
        <v>0</v>
      </c>
      <c r="J26" s="3" t="s">
        <v>17</v>
      </c>
      <c r="K26" s="2" t="str">
        <f>J26*447.44</f>
        <v>0</v>
      </c>
      <c r="L26" s="5"/>
    </row>
    <row r="27" spans="1:12" customHeight="1" ht="105" outlineLevel="3">
      <c r="A27" s="1"/>
      <c r="B27" s="1">
        <v>829304</v>
      </c>
      <c r="C27" s="1" t="s">
        <v>106</v>
      </c>
      <c r="D27" s="1" t="s">
        <v>107</v>
      </c>
      <c r="E27" s="2" t="s">
        <v>108</v>
      </c>
      <c r="F27" s="2" t="s">
        <v>109</v>
      </c>
      <c r="G27" s="2" t="s">
        <v>16</v>
      </c>
      <c r="H27" s="2">
        <v>0</v>
      </c>
      <c r="I27" s="1">
        <v>0</v>
      </c>
      <c r="J27" s="3" t="s">
        <v>17</v>
      </c>
      <c r="K27" s="2" t="str">
        <f>J27*431.95</f>
        <v>0</v>
      </c>
      <c r="L27" s="5"/>
    </row>
    <row r="28" spans="1:12" outlineLevel="1">
      <c r="A28" s="7" t="s">
        <v>110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5"/>
    </row>
    <row r="29" spans="1:12" customHeight="1" ht="105" outlineLevel="3">
      <c r="A29" s="1"/>
      <c r="B29" s="1">
        <v>859037</v>
      </c>
      <c r="C29" s="1" t="s">
        <v>111</v>
      </c>
      <c r="D29" s="1" t="s">
        <v>112</v>
      </c>
      <c r="E29" s="2" t="s">
        <v>113</v>
      </c>
      <c r="F29" s="2" t="s">
        <v>114</v>
      </c>
      <c r="G29" s="2" t="s">
        <v>57</v>
      </c>
      <c r="H29" s="2">
        <v>0</v>
      </c>
      <c r="I29" s="1">
        <v>0</v>
      </c>
      <c r="J29" s="3" t="s">
        <v>17</v>
      </c>
      <c r="K29" s="2" t="str">
        <f>J29*407.17</f>
        <v>0</v>
      </c>
      <c r="L29" s="5"/>
    </row>
    <row r="30" spans="1:12" customHeight="1" ht="105" outlineLevel="3">
      <c r="A30" s="1"/>
      <c r="B30" s="1">
        <v>859038</v>
      </c>
      <c r="C30" s="1" t="s">
        <v>115</v>
      </c>
      <c r="D30" s="1" t="s">
        <v>116</v>
      </c>
      <c r="E30" s="2" t="s">
        <v>117</v>
      </c>
      <c r="F30" s="2" t="s">
        <v>118</v>
      </c>
      <c r="G30" s="2">
        <v>0</v>
      </c>
      <c r="H30" s="2">
        <v>0</v>
      </c>
      <c r="I30" s="1">
        <v>0</v>
      </c>
      <c r="J30" s="3" t="s">
        <v>17</v>
      </c>
      <c r="K30" s="2" t="str">
        <f>J30*0.00</f>
        <v>0</v>
      </c>
      <c r="L30" s="5"/>
    </row>
    <row r="31" spans="1:12" customHeight="1" ht="105" outlineLevel="3">
      <c r="A31" s="1"/>
      <c r="B31" s="1">
        <v>859039</v>
      </c>
      <c r="C31" s="1" t="s">
        <v>119</v>
      </c>
      <c r="D31" s="1"/>
      <c r="E31" s="2" t="s">
        <v>120</v>
      </c>
      <c r="F31" s="2" t="s">
        <v>118</v>
      </c>
      <c r="G31" s="2">
        <v>0</v>
      </c>
      <c r="H31" s="2">
        <v>0</v>
      </c>
      <c r="I31" s="1">
        <v>0</v>
      </c>
      <c r="J31" s="3" t="s">
        <v>17</v>
      </c>
      <c r="K31" s="2" t="str">
        <f>J31*0.00</f>
        <v>0</v>
      </c>
      <c r="L31" s="5"/>
    </row>
    <row r="32" spans="1:12" customHeight="1" ht="105" outlineLevel="3">
      <c r="A32" s="1"/>
      <c r="B32" s="1">
        <v>859040</v>
      </c>
      <c r="C32" s="1" t="s">
        <v>121</v>
      </c>
      <c r="D32" s="1" t="s">
        <v>122</v>
      </c>
      <c r="E32" s="2" t="s">
        <v>123</v>
      </c>
      <c r="F32" s="2" t="s">
        <v>124</v>
      </c>
      <c r="G32" s="2">
        <v>10</v>
      </c>
      <c r="H32" s="2">
        <v>0</v>
      </c>
      <c r="I32" s="1">
        <v>0</v>
      </c>
      <c r="J32" s="3" t="s">
        <v>17</v>
      </c>
      <c r="K32" s="2" t="str">
        <f>J32*451.87</f>
        <v>0</v>
      </c>
      <c r="L32" s="5"/>
    </row>
    <row r="33" spans="1:12" customHeight="1" ht="105" outlineLevel="3">
      <c r="A33" s="1"/>
      <c r="B33" s="1">
        <v>859041</v>
      </c>
      <c r="C33" s="1" t="s">
        <v>125</v>
      </c>
      <c r="D33" s="1" t="s">
        <v>126</v>
      </c>
      <c r="E33" s="2" t="s">
        <v>127</v>
      </c>
      <c r="F33" s="2" t="s">
        <v>128</v>
      </c>
      <c r="G33" s="2">
        <v>0</v>
      </c>
      <c r="H33" s="2">
        <v>0</v>
      </c>
      <c r="I33" s="1">
        <v>0</v>
      </c>
      <c r="J33" s="3" t="s">
        <v>17</v>
      </c>
      <c r="K33" s="2" t="str">
        <f>J33*588.37</f>
        <v>0</v>
      </c>
      <c r="L33" s="5"/>
    </row>
    <row r="34" spans="1:12" customHeight="1" ht="105" outlineLevel="3">
      <c r="A34" s="1"/>
      <c r="B34" s="1">
        <v>859042</v>
      </c>
      <c r="C34" s="1" t="s">
        <v>129</v>
      </c>
      <c r="D34" s="1"/>
      <c r="E34" s="2" t="s">
        <v>130</v>
      </c>
      <c r="F34" s="2" t="s">
        <v>118</v>
      </c>
      <c r="G34" s="2">
        <v>0</v>
      </c>
      <c r="H34" s="2">
        <v>0</v>
      </c>
      <c r="I34" s="1">
        <v>0</v>
      </c>
      <c r="J34" s="3" t="s">
        <v>17</v>
      </c>
      <c r="K34" s="2" t="str">
        <f>J34*0.00</f>
        <v>0</v>
      </c>
      <c r="L34" s="5"/>
    </row>
    <row r="35" spans="1:12" customHeight="1" ht="105" outlineLevel="3">
      <c r="A35" s="1"/>
      <c r="B35" s="1">
        <v>859043</v>
      </c>
      <c r="C35" s="1" t="s">
        <v>131</v>
      </c>
      <c r="D35" s="1" t="s">
        <v>132</v>
      </c>
      <c r="E35" s="2" t="s">
        <v>133</v>
      </c>
      <c r="F35" s="2" t="s">
        <v>134</v>
      </c>
      <c r="G35" s="2" t="s">
        <v>31</v>
      </c>
      <c r="H35" s="2">
        <v>0</v>
      </c>
      <c r="I35" s="1">
        <v>0</v>
      </c>
      <c r="J35" s="3" t="s">
        <v>17</v>
      </c>
      <c r="K35" s="2" t="str">
        <f>J35*440.98</f>
        <v>0</v>
      </c>
      <c r="L35" s="5"/>
    </row>
    <row r="36" spans="1:12" customHeight="1" ht="105" outlineLevel="3">
      <c r="A36" s="1"/>
      <c r="B36" s="1">
        <v>859044</v>
      </c>
      <c r="C36" s="1" t="s">
        <v>135</v>
      </c>
      <c r="D36" s="1" t="s">
        <v>136</v>
      </c>
      <c r="E36" s="2" t="s">
        <v>137</v>
      </c>
      <c r="F36" s="2" t="s">
        <v>118</v>
      </c>
      <c r="G36" s="2">
        <v>0</v>
      </c>
      <c r="H36" s="2">
        <v>0</v>
      </c>
      <c r="I36" s="1">
        <v>0</v>
      </c>
      <c r="J36" s="3" t="s">
        <v>17</v>
      </c>
      <c r="K36" s="2" t="str">
        <f>J36*0.00</f>
        <v>0</v>
      </c>
      <c r="L36" s="5"/>
    </row>
    <row r="37" spans="1:12" customHeight="1" ht="105" outlineLevel="3">
      <c r="A37" s="1"/>
      <c r="B37" s="1">
        <v>859045</v>
      </c>
      <c r="C37" s="1" t="s">
        <v>138</v>
      </c>
      <c r="D37" s="1"/>
      <c r="E37" s="2" t="s">
        <v>139</v>
      </c>
      <c r="F37" s="2" t="s">
        <v>118</v>
      </c>
      <c r="G37" s="2">
        <v>0</v>
      </c>
      <c r="H37" s="2">
        <v>0</v>
      </c>
      <c r="I37" s="1">
        <v>0</v>
      </c>
      <c r="J37" s="3" t="s">
        <v>17</v>
      </c>
      <c r="K37" s="2" t="str">
        <f>J37*0.00</f>
        <v>0</v>
      </c>
      <c r="L37" s="5"/>
    </row>
    <row r="38" spans="1:12" outlineLevel="1">
      <c r="A38" s="7" t="s">
        <v>140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5"/>
    </row>
    <row r="39" spans="1:12" outlineLevel="2">
      <c r="A39" s="8" t="s">
        <v>141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5"/>
    </row>
    <row r="40" spans="1:12" customHeight="1" ht="105" outlineLevel="4">
      <c r="A40" s="1"/>
      <c r="B40" s="1">
        <v>882432</v>
      </c>
      <c r="C40" s="1" t="s">
        <v>142</v>
      </c>
      <c r="D40" s="1" t="s">
        <v>143</v>
      </c>
      <c r="E40" s="2" t="s">
        <v>144</v>
      </c>
      <c r="F40" s="2" t="s">
        <v>145</v>
      </c>
      <c r="G40" s="2" t="s">
        <v>26</v>
      </c>
      <c r="H40" s="2">
        <v>0</v>
      </c>
      <c r="I40" s="1">
        <v>0</v>
      </c>
      <c r="J40" s="3" t="s">
        <v>17</v>
      </c>
      <c r="K40" s="2" t="str">
        <f>J40*313.19</f>
        <v>0</v>
      </c>
      <c r="L40" s="5"/>
    </row>
    <row r="41" spans="1:12" customHeight="1" ht="105" outlineLevel="4">
      <c r="A41" s="1"/>
      <c r="B41" s="1">
        <v>882433</v>
      </c>
      <c r="C41" s="1" t="s">
        <v>146</v>
      </c>
      <c r="D41" s="1" t="s">
        <v>147</v>
      </c>
      <c r="E41" s="2" t="s">
        <v>148</v>
      </c>
      <c r="F41" s="2" t="s">
        <v>149</v>
      </c>
      <c r="G41" s="2">
        <v>8</v>
      </c>
      <c r="H41" s="2">
        <v>0</v>
      </c>
      <c r="I41" s="1">
        <v>0</v>
      </c>
      <c r="J41" s="3" t="s">
        <v>17</v>
      </c>
      <c r="K41" s="2" t="str">
        <f>J41*424.95</f>
        <v>0</v>
      </c>
      <c r="L41" s="5"/>
    </row>
    <row r="42" spans="1:12" customHeight="1" ht="105" outlineLevel="4">
      <c r="A42" s="1"/>
      <c r="B42" s="1">
        <v>882434</v>
      </c>
      <c r="C42" s="1" t="s">
        <v>150</v>
      </c>
      <c r="D42" s="1" t="s">
        <v>151</v>
      </c>
      <c r="E42" s="2" t="s">
        <v>152</v>
      </c>
      <c r="F42" s="2" t="s">
        <v>153</v>
      </c>
      <c r="G42" s="2">
        <v>0</v>
      </c>
      <c r="H42" s="2">
        <v>0</v>
      </c>
      <c r="I42" s="1">
        <v>0</v>
      </c>
      <c r="J42" s="3" t="s">
        <v>17</v>
      </c>
      <c r="K42" s="2" t="str">
        <f>J42*789.42</f>
        <v>0</v>
      </c>
      <c r="L42" s="5"/>
    </row>
    <row r="43" spans="1:12" customHeight="1" ht="105" outlineLevel="4">
      <c r="A43" s="1"/>
      <c r="B43" s="1">
        <v>882435</v>
      </c>
      <c r="C43" s="1" t="s">
        <v>154</v>
      </c>
      <c r="D43" s="1" t="s">
        <v>155</v>
      </c>
      <c r="E43" s="2" t="s">
        <v>156</v>
      </c>
      <c r="F43" s="2" t="s">
        <v>157</v>
      </c>
      <c r="G43" s="2">
        <v>0</v>
      </c>
      <c r="H43" s="2">
        <v>0</v>
      </c>
      <c r="I43" s="1">
        <v>0</v>
      </c>
      <c r="J43" s="3" t="s">
        <v>17</v>
      </c>
      <c r="K43" s="2" t="str">
        <f>J43*1309.71</f>
        <v>0</v>
      </c>
      <c r="L43" s="5"/>
    </row>
    <row r="44" spans="1:12" customHeight="1" ht="105" outlineLevel="4">
      <c r="A44" s="1"/>
      <c r="B44" s="1">
        <v>882436</v>
      </c>
      <c r="C44" s="1" t="s">
        <v>158</v>
      </c>
      <c r="D44" s="1" t="s">
        <v>159</v>
      </c>
      <c r="E44" s="2" t="s">
        <v>160</v>
      </c>
      <c r="F44" s="2" t="s">
        <v>161</v>
      </c>
      <c r="G44" s="2">
        <v>0</v>
      </c>
      <c r="H44" s="2">
        <v>0</v>
      </c>
      <c r="I44" s="1">
        <v>0</v>
      </c>
      <c r="J44" s="3" t="s">
        <v>17</v>
      </c>
      <c r="K44" s="2" t="str">
        <f>J44*2048.60</f>
        <v>0</v>
      </c>
      <c r="L44" s="5"/>
    </row>
    <row r="45" spans="1:12" customHeight="1" ht="105" outlineLevel="4">
      <c r="A45" s="1"/>
      <c r="B45" s="1">
        <v>882437</v>
      </c>
      <c r="C45" s="1" t="s">
        <v>162</v>
      </c>
      <c r="D45" s="1" t="s">
        <v>163</v>
      </c>
      <c r="E45" s="2" t="s">
        <v>164</v>
      </c>
      <c r="F45" s="2" t="s">
        <v>165</v>
      </c>
      <c r="G45" s="2">
        <v>0</v>
      </c>
      <c r="H45" s="2">
        <v>0</v>
      </c>
      <c r="I45" s="1">
        <v>0</v>
      </c>
      <c r="J45" s="3" t="s">
        <v>17</v>
      </c>
      <c r="K45" s="2" t="str">
        <f>J45*3391.94</f>
        <v>0</v>
      </c>
      <c r="L45" s="5"/>
    </row>
    <row r="46" spans="1:12" customHeight="1" ht="105" outlineLevel="4">
      <c r="A46" s="1"/>
      <c r="B46" s="1">
        <v>882438</v>
      </c>
      <c r="C46" s="1" t="s">
        <v>166</v>
      </c>
      <c r="D46" s="1" t="s">
        <v>167</v>
      </c>
      <c r="E46" s="2" t="s">
        <v>168</v>
      </c>
      <c r="F46" s="2" t="s">
        <v>169</v>
      </c>
      <c r="G46" s="2" t="s">
        <v>57</v>
      </c>
      <c r="H46" s="2">
        <v>0</v>
      </c>
      <c r="I46" s="1">
        <v>0</v>
      </c>
      <c r="J46" s="3" t="s">
        <v>17</v>
      </c>
      <c r="K46" s="2" t="str">
        <f>J46*308.96</f>
        <v>0</v>
      </c>
      <c r="L46" s="5"/>
    </row>
    <row r="47" spans="1:12" customHeight="1" ht="105" outlineLevel="4">
      <c r="A47" s="1"/>
      <c r="B47" s="1">
        <v>882439</v>
      </c>
      <c r="C47" s="1" t="s">
        <v>170</v>
      </c>
      <c r="D47" s="1" t="s">
        <v>171</v>
      </c>
      <c r="E47" s="2" t="s">
        <v>172</v>
      </c>
      <c r="F47" s="2" t="s">
        <v>149</v>
      </c>
      <c r="G47" s="2">
        <v>0</v>
      </c>
      <c r="H47" s="2">
        <v>0</v>
      </c>
      <c r="I47" s="1">
        <v>0</v>
      </c>
      <c r="J47" s="3" t="s">
        <v>17</v>
      </c>
      <c r="K47" s="2" t="str">
        <f>J47*424.95</f>
        <v>0</v>
      </c>
      <c r="L47" s="5"/>
    </row>
    <row r="48" spans="1:12" customHeight="1" ht="105" outlineLevel="4">
      <c r="A48" s="1"/>
      <c r="B48" s="1">
        <v>882440</v>
      </c>
      <c r="C48" s="1" t="s">
        <v>173</v>
      </c>
      <c r="D48" s="1" t="s">
        <v>174</v>
      </c>
      <c r="E48" s="2" t="s">
        <v>175</v>
      </c>
      <c r="F48" s="2" t="s">
        <v>176</v>
      </c>
      <c r="G48" s="2">
        <v>0</v>
      </c>
      <c r="H48" s="2">
        <v>0</v>
      </c>
      <c r="I48" s="1">
        <v>0</v>
      </c>
      <c r="J48" s="3" t="s">
        <v>17</v>
      </c>
      <c r="K48" s="2" t="str">
        <f>J48*826.34</f>
        <v>0</v>
      </c>
      <c r="L48" s="5"/>
    </row>
    <row r="49" spans="1:12" customHeight="1" ht="105" outlineLevel="4">
      <c r="A49" s="1"/>
      <c r="B49" s="1">
        <v>882441</v>
      </c>
      <c r="C49" s="1" t="s">
        <v>177</v>
      </c>
      <c r="D49" s="1" t="s">
        <v>178</v>
      </c>
      <c r="E49" s="2" t="s">
        <v>179</v>
      </c>
      <c r="F49" s="2" t="s">
        <v>180</v>
      </c>
      <c r="G49" s="2" t="s">
        <v>31</v>
      </c>
      <c r="H49" s="2">
        <v>0</v>
      </c>
      <c r="I49" s="1">
        <v>0</v>
      </c>
      <c r="J49" s="3" t="s">
        <v>17</v>
      </c>
      <c r="K49" s="2" t="str">
        <f>J49*330.85</f>
        <v>0</v>
      </c>
      <c r="L49" s="5"/>
    </row>
    <row r="50" spans="1:12" customHeight="1" ht="105" outlineLevel="4">
      <c r="A50" s="1"/>
      <c r="B50" s="1">
        <v>882442</v>
      </c>
      <c r="C50" s="1" t="s">
        <v>181</v>
      </c>
      <c r="D50" s="1" t="s">
        <v>182</v>
      </c>
      <c r="E50" s="2" t="s">
        <v>183</v>
      </c>
      <c r="F50" s="2" t="s">
        <v>184</v>
      </c>
      <c r="G50" s="2">
        <v>0</v>
      </c>
      <c r="H50" s="2">
        <v>0</v>
      </c>
      <c r="I50" s="1">
        <v>0</v>
      </c>
      <c r="J50" s="3" t="s">
        <v>17</v>
      </c>
      <c r="K50" s="2" t="str">
        <f>J50*486.25</f>
        <v>0</v>
      </c>
      <c r="L50" s="5"/>
    </row>
    <row r="51" spans="1:12" customHeight="1" ht="105" outlineLevel="4">
      <c r="A51" s="1"/>
      <c r="B51" s="1">
        <v>882443</v>
      </c>
      <c r="C51" s="1" t="s">
        <v>185</v>
      </c>
      <c r="D51" s="1" t="s">
        <v>186</v>
      </c>
      <c r="E51" s="2" t="s">
        <v>187</v>
      </c>
      <c r="F51" s="2" t="s">
        <v>188</v>
      </c>
      <c r="G51" s="2">
        <v>0</v>
      </c>
      <c r="H51" s="2">
        <v>0</v>
      </c>
      <c r="I51" s="1">
        <v>0</v>
      </c>
      <c r="J51" s="3" t="s">
        <v>17</v>
      </c>
      <c r="K51" s="2" t="str">
        <f>J51*854.29</f>
        <v>0</v>
      </c>
      <c r="L51" s="5"/>
    </row>
    <row r="52" spans="1:12" customHeight="1" ht="105" outlineLevel="4">
      <c r="A52" s="1"/>
      <c r="B52" s="1">
        <v>882444</v>
      </c>
      <c r="C52" s="1" t="s">
        <v>189</v>
      </c>
      <c r="D52" s="1" t="s">
        <v>190</v>
      </c>
      <c r="E52" s="2" t="s">
        <v>191</v>
      </c>
      <c r="F52" s="2" t="s">
        <v>192</v>
      </c>
      <c r="G52" s="2">
        <v>0</v>
      </c>
      <c r="H52" s="2">
        <v>0</v>
      </c>
      <c r="I52" s="1">
        <v>0</v>
      </c>
      <c r="J52" s="3" t="s">
        <v>17</v>
      </c>
      <c r="K52" s="2" t="str">
        <f>J52*322.92</f>
        <v>0</v>
      </c>
      <c r="L52" s="5"/>
    </row>
    <row r="53" spans="1:12" customHeight="1" ht="105" outlineLevel="4">
      <c r="A53" s="1"/>
      <c r="B53" s="1">
        <v>882445</v>
      </c>
      <c r="C53" s="1" t="s">
        <v>193</v>
      </c>
      <c r="D53" s="1" t="s">
        <v>194</v>
      </c>
      <c r="E53" s="2" t="s">
        <v>195</v>
      </c>
      <c r="F53" s="2" t="s">
        <v>196</v>
      </c>
      <c r="G53" s="2">
        <v>0</v>
      </c>
      <c r="H53" s="2">
        <v>0</v>
      </c>
      <c r="I53" s="1">
        <v>0</v>
      </c>
      <c r="J53" s="3" t="s">
        <v>17</v>
      </c>
      <c r="K53" s="2" t="str">
        <f>J53*491.12</f>
        <v>0</v>
      </c>
      <c r="L53" s="5"/>
    </row>
    <row r="54" spans="1:12" customHeight="1" ht="105" outlineLevel="4">
      <c r="A54" s="1"/>
      <c r="B54" s="1">
        <v>882446</v>
      </c>
      <c r="C54" s="1" t="s">
        <v>197</v>
      </c>
      <c r="D54" s="1" t="s">
        <v>198</v>
      </c>
      <c r="E54" s="2" t="s">
        <v>199</v>
      </c>
      <c r="F54" s="2" t="s">
        <v>188</v>
      </c>
      <c r="G54" s="2">
        <v>0</v>
      </c>
      <c r="H54" s="2">
        <v>0</v>
      </c>
      <c r="I54" s="1">
        <v>0</v>
      </c>
      <c r="J54" s="3" t="s">
        <v>17</v>
      </c>
      <c r="K54" s="2" t="str">
        <f>J54*854.29</f>
        <v>0</v>
      </c>
      <c r="L54" s="5"/>
    </row>
    <row r="55" spans="1:12" outlineLevel="1">
      <c r="A55" s="7" t="s">
        <v>200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5"/>
    </row>
    <row r="56" spans="1:12" customHeight="1" ht="105" outlineLevel="3">
      <c r="A56" s="1"/>
      <c r="B56" s="1">
        <v>959422</v>
      </c>
      <c r="C56" s="1" t="s">
        <v>201</v>
      </c>
      <c r="D56" s="1" t="s">
        <v>202</v>
      </c>
      <c r="E56" s="2" t="s">
        <v>203</v>
      </c>
      <c r="F56" s="2" t="s">
        <v>204</v>
      </c>
      <c r="G56" s="2" t="s">
        <v>26</v>
      </c>
      <c r="H56" s="2">
        <v>0</v>
      </c>
      <c r="I56" s="1">
        <v>0</v>
      </c>
      <c r="J56" s="3" t="s">
        <v>17</v>
      </c>
      <c r="K56" s="2" t="str">
        <f>J56*316.35</f>
        <v>0</v>
      </c>
      <c r="L56" s="5"/>
    </row>
    <row r="57" spans="1:12" customHeight="1" ht="105" outlineLevel="3">
      <c r="A57" s="1"/>
      <c r="B57" s="1">
        <v>959423</v>
      </c>
      <c r="C57" s="1" t="s">
        <v>205</v>
      </c>
      <c r="D57" s="1" t="s">
        <v>206</v>
      </c>
      <c r="E57" s="2" t="s">
        <v>207</v>
      </c>
      <c r="F57" s="2" t="s">
        <v>208</v>
      </c>
      <c r="G57" s="2" t="s">
        <v>31</v>
      </c>
      <c r="H57" s="2">
        <v>0</v>
      </c>
      <c r="I57" s="1">
        <v>0</v>
      </c>
      <c r="J57" s="3" t="s">
        <v>17</v>
      </c>
      <c r="K57" s="2" t="str">
        <f>J57*516.15</f>
        <v>0</v>
      </c>
      <c r="L57" s="5"/>
    </row>
    <row r="58" spans="1:12" customHeight="1" ht="105" outlineLevel="3">
      <c r="A58" s="1"/>
      <c r="B58" s="1">
        <v>959424</v>
      </c>
      <c r="C58" s="1" t="s">
        <v>209</v>
      </c>
      <c r="D58" s="1" t="s">
        <v>210</v>
      </c>
      <c r="E58" s="2" t="s">
        <v>211</v>
      </c>
      <c r="F58" s="2" t="s">
        <v>212</v>
      </c>
      <c r="G58" s="2">
        <v>0</v>
      </c>
      <c r="H58" s="2">
        <v>0</v>
      </c>
      <c r="I58" s="1">
        <v>0</v>
      </c>
      <c r="J58" s="3" t="s">
        <v>17</v>
      </c>
      <c r="K58" s="2" t="str">
        <f>J58*1002.70</f>
        <v>0</v>
      </c>
      <c r="L58" s="5"/>
    </row>
    <row r="59" spans="1:12" customHeight="1" ht="105" outlineLevel="3">
      <c r="A59" s="1"/>
      <c r="B59" s="1">
        <v>959425</v>
      </c>
      <c r="C59" s="1" t="s">
        <v>213</v>
      </c>
      <c r="D59" s="1" t="s">
        <v>214</v>
      </c>
      <c r="E59" s="2" t="s">
        <v>215</v>
      </c>
      <c r="F59" s="2" t="s">
        <v>216</v>
      </c>
      <c r="G59" s="2">
        <v>0</v>
      </c>
      <c r="H59" s="2">
        <v>0</v>
      </c>
      <c r="I59" s="1">
        <v>0</v>
      </c>
      <c r="J59" s="3" t="s">
        <v>17</v>
      </c>
      <c r="K59" s="2" t="str">
        <f>J59*1698.30</f>
        <v>0</v>
      </c>
      <c r="L59" s="5"/>
    </row>
    <row r="60" spans="1:12" customHeight="1" ht="105" outlineLevel="3">
      <c r="A60" s="1"/>
      <c r="B60" s="1">
        <v>959426</v>
      </c>
      <c r="C60" s="1" t="s">
        <v>217</v>
      </c>
      <c r="D60" s="1" t="s">
        <v>218</v>
      </c>
      <c r="E60" s="2" t="s">
        <v>219</v>
      </c>
      <c r="F60" s="2" t="s">
        <v>220</v>
      </c>
      <c r="G60" s="2">
        <v>0</v>
      </c>
      <c r="H60" s="2">
        <v>0</v>
      </c>
      <c r="I60" s="1">
        <v>0</v>
      </c>
      <c r="J60" s="3" t="s">
        <v>17</v>
      </c>
      <c r="K60" s="2" t="str">
        <f>J60*318.20</f>
        <v>0</v>
      </c>
      <c r="L60" s="5"/>
    </row>
    <row r="61" spans="1:12" customHeight="1" ht="105" outlineLevel="3">
      <c r="A61" s="1"/>
      <c r="B61" s="1">
        <v>959427</v>
      </c>
      <c r="C61" s="1" t="s">
        <v>221</v>
      </c>
      <c r="D61" s="1" t="s">
        <v>222</v>
      </c>
      <c r="E61" s="2" t="s">
        <v>223</v>
      </c>
      <c r="F61" s="2" t="s">
        <v>224</v>
      </c>
      <c r="G61" s="2">
        <v>0</v>
      </c>
      <c r="H61" s="2">
        <v>0</v>
      </c>
      <c r="I61" s="1">
        <v>0</v>
      </c>
      <c r="J61" s="3" t="s">
        <v>17</v>
      </c>
      <c r="K61" s="2" t="str">
        <f>J61*519.85</f>
        <v>0</v>
      </c>
      <c r="L61" s="5"/>
    </row>
    <row r="62" spans="1:12" customHeight="1" ht="105" outlineLevel="3">
      <c r="A62" s="1"/>
      <c r="B62" s="1">
        <v>959428</v>
      </c>
      <c r="C62" s="1" t="s">
        <v>225</v>
      </c>
      <c r="D62" s="1" t="s">
        <v>226</v>
      </c>
      <c r="E62" s="2" t="s">
        <v>227</v>
      </c>
      <c r="F62" s="2" t="s">
        <v>228</v>
      </c>
      <c r="G62" s="2">
        <v>0</v>
      </c>
      <c r="H62" s="2">
        <v>0</v>
      </c>
      <c r="I62" s="1">
        <v>0</v>
      </c>
      <c r="J62" s="3" t="s">
        <v>17</v>
      </c>
      <c r="K62" s="2" t="str">
        <f>J62*1011.95</f>
        <v>0</v>
      </c>
      <c r="L62" s="5"/>
    </row>
    <row r="63" spans="1:12" customHeight="1" ht="105" outlineLevel="3">
      <c r="A63" s="1"/>
      <c r="B63" s="1">
        <v>959429</v>
      </c>
      <c r="C63" s="1" t="s">
        <v>229</v>
      </c>
      <c r="D63" s="1" t="s">
        <v>230</v>
      </c>
      <c r="E63" s="2" t="s">
        <v>231</v>
      </c>
      <c r="F63" s="2" t="s">
        <v>232</v>
      </c>
      <c r="G63" s="2">
        <v>0</v>
      </c>
      <c r="H63" s="2">
        <v>0</v>
      </c>
      <c r="I63" s="1">
        <v>0</v>
      </c>
      <c r="J63" s="3" t="s">
        <v>17</v>
      </c>
      <c r="K63" s="2" t="str">
        <f>J63*1689.05</f>
        <v>0</v>
      </c>
      <c r="L63" s="5"/>
    </row>
    <row r="64" spans="1:12" customHeight="1" ht="105" outlineLevel="3">
      <c r="A64" s="1"/>
      <c r="B64" s="1">
        <v>959430</v>
      </c>
      <c r="C64" s="1" t="s">
        <v>233</v>
      </c>
      <c r="D64" s="1" t="s">
        <v>234</v>
      </c>
      <c r="E64" s="2" t="s">
        <v>235</v>
      </c>
      <c r="F64" s="2" t="s">
        <v>236</v>
      </c>
      <c r="G64" s="2">
        <v>0</v>
      </c>
      <c r="H64" s="2">
        <v>0</v>
      </c>
      <c r="I64" s="1">
        <v>0</v>
      </c>
      <c r="J64" s="3" t="s">
        <v>17</v>
      </c>
      <c r="K64" s="2" t="str">
        <f>J64*2689.90</f>
        <v>0</v>
      </c>
      <c r="L64" s="5"/>
    </row>
    <row r="65" spans="1:12" customHeight="1" ht="105" outlineLevel="3">
      <c r="A65" s="1"/>
      <c r="B65" s="1">
        <v>959431</v>
      </c>
      <c r="C65" s="1" t="s">
        <v>237</v>
      </c>
      <c r="D65" s="1" t="s">
        <v>238</v>
      </c>
      <c r="E65" s="2" t="s">
        <v>239</v>
      </c>
      <c r="F65" s="2" t="s">
        <v>240</v>
      </c>
      <c r="G65" s="2">
        <v>0</v>
      </c>
      <c r="H65" s="2">
        <v>0</v>
      </c>
      <c r="I65" s="1">
        <v>0</v>
      </c>
      <c r="J65" s="3" t="s">
        <v>17</v>
      </c>
      <c r="K65" s="2" t="str">
        <f>J65*3927.55</f>
        <v>0</v>
      </c>
      <c r="L65" s="5"/>
    </row>
    <row r="66" spans="1:12" customHeight="1" ht="105" outlineLevel="3">
      <c r="A66" s="1"/>
      <c r="B66" s="1">
        <v>959432</v>
      </c>
      <c r="C66" s="1" t="s">
        <v>241</v>
      </c>
      <c r="D66" s="1" t="s">
        <v>242</v>
      </c>
      <c r="E66" s="2" t="s">
        <v>243</v>
      </c>
      <c r="F66" s="2" t="s">
        <v>244</v>
      </c>
      <c r="G66" s="2" t="s">
        <v>26</v>
      </c>
      <c r="H66" s="2">
        <v>0</v>
      </c>
      <c r="I66" s="1">
        <v>0</v>
      </c>
      <c r="J66" s="3" t="s">
        <v>17</v>
      </c>
      <c r="K66" s="2" t="str">
        <f>J66*379.25</f>
        <v>0</v>
      </c>
      <c r="L66" s="5"/>
    </row>
    <row r="67" spans="1:12" customHeight="1" ht="105" outlineLevel="3">
      <c r="A67" s="1"/>
      <c r="B67" s="1">
        <v>959433</v>
      </c>
      <c r="C67" s="1" t="s">
        <v>245</v>
      </c>
      <c r="D67" s="1" t="s">
        <v>246</v>
      </c>
      <c r="E67" s="2" t="s">
        <v>247</v>
      </c>
      <c r="F67" s="2" t="s">
        <v>248</v>
      </c>
      <c r="G67" s="2" t="s">
        <v>31</v>
      </c>
      <c r="H67" s="2">
        <v>0</v>
      </c>
      <c r="I67" s="1">
        <v>0</v>
      </c>
      <c r="J67" s="3" t="s">
        <v>17</v>
      </c>
      <c r="K67" s="2" t="str">
        <f>J67*601.25</f>
        <v>0</v>
      </c>
      <c r="L67" s="5"/>
    </row>
    <row r="68" spans="1:12" customHeight="1" ht="105" outlineLevel="3">
      <c r="A68" s="1"/>
      <c r="B68" s="1">
        <v>959434</v>
      </c>
      <c r="C68" s="1" t="s">
        <v>249</v>
      </c>
      <c r="D68" s="1" t="s">
        <v>250</v>
      </c>
      <c r="E68" s="2" t="s">
        <v>251</v>
      </c>
      <c r="F68" s="2" t="s">
        <v>252</v>
      </c>
      <c r="G68" s="2">
        <v>0</v>
      </c>
      <c r="H68" s="2">
        <v>0</v>
      </c>
      <c r="I68" s="1">
        <v>0</v>
      </c>
      <c r="J68" s="3" t="s">
        <v>17</v>
      </c>
      <c r="K68" s="2" t="str">
        <f>J68*1132.20</f>
        <v>0</v>
      </c>
      <c r="L68" s="5"/>
    </row>
    <row r="69" spans="1:12" customHeight="1" ht="105" outlineLevel="3">
      <c r="A69" s="1"/>
      <c r="B69" s="1">
        <v>959435</v>
      </c>
      <c r="C69" s="1" t="s">
        <v>253</v>
      </c>
      <c r="D69" s="1" t="s">
        <v>254</v>
      </c>
      <c r="E69" s="2" t="s">
        <v>255</v>
      </c>
      <c r="F69" s="2" t="s">
        <v>256</v>
      </c>
      <c r="G69" s="2">
        <v>0</v>
      </c>
      <c r="H69" s="2">
        <v>0</v>
      </c>
      <c r="I69" s="1">
        <v>0</v>
      </c>
      <c r="J69" s="3" t="s">
        <v>17</v>
      </c>
      <c r="K69" s="2" t="str">
        <f>J69*1768.60</f>
        <v>0</v>
      </c>
      <c r="L69" s="5"/>
    </row>
    <row r="70" spans="1:12" customHeight="1" ht="105" outlineLevel="3">
      <c r="A70" s="1"/>
      <c r="B70" s="1">
        <v>959436</v>
      </c>
      <c r="C70" s="1" t="s">
        <v>257</v>
      </c>
      <c r="D70" s="1" t="s">
        <v>258</v>
      </c>
      <c r="E70" s="2" t="s">
        <v>259</v>
      </c>
      <c r="F70" s="2" t="s">
        <v>260</v>
      </c>
      <c r="G70" s="2">
        <v>0</v>
      </c>
      <c r="H70" s="2">
        <v>0</v>
      </c>
      <c r="I70" s="1">
        <v>0</v>
      </c>
      <c r="J70" s="3" t="s">
        <v>17</v>
      </c>
      <c r="K70" s="2" t="str">
        <f>J70*384.80</f>
        <v>0</v>
      </c>
      <c r="L70" s="5"/>
    </row>
    <row r="71" spans="1:12" customHeight="1" ht="105" outlineLevel="3">
      <c r="A71" s="1"/>
      <c r="B71" s="1">
        <v>959437</v>
      </c>
      <c r="C71" s="1" t="s">
        <v>261</v>
      </c>
      <c r="D71" s="1" t="s">
        <v>262</v>
      </c>
      <c r="E71" s="2" t="s">
        <v>263</v>
      </c>
      <c r="F71" s="2" t="s">
        <v>264</v>
      </c>
      <c r="G71" s="2">
        <v>0</v>
      </c>
      <c r="H71" s="2">
        <v>0</v>
      </c>
      <c r="I71" s="1">
        <v>0</v>
      </c>
      <c r="J71" s="3" t="s">
        <v>17</v>
      </c>
      <c r="K71" s="2" t="str">
        <f>J71*608.65</f>
        <v>0</v>
      </c>
      <c r="L71" s="5"/>
    </row>
    <row r="72" spans="1:12" customHeight="1" ht="105" outlineLevel="3">
      <c r="A72" s="1"/>
      <c r="B72" s="1">
        <v>959438</v>
      </c>
      <c r="C72" s="1" t="s">
        <v>265</v>
      </c>
      <c r="D72" s="1" t="s">
        <v>266</v>
      </c>
      <c r="E72" s="2" t="s">
        <v>267</v>
      </c>
      <c r="F72" s="2" t="s">
        <v>268</v>
      </c>
      <c r="G72" s="2">
        <v>0</v>
      </c>
      <c r="H72" s="2">
        <v>0</v>
      </c>
      <c r="I72" s="1">
        <v>0</v>
      </c>
      <c r="J72" s="3" t="s">
        <v>17</v>
      </c>
      <c r="K72" s="2" t="str">
        <f>J72*1141.45</f>
        <v>0</v>
      </c>
      <c r="L72" s="5"/>
    </row>
    <row r="73" spans="1:12" customHeight="1" ht="105" outlineLevel="3">
      <c r="A73" s="1"/>
      <c r="B73" s="1">
        <v>959439</v>
      </c>
      <c r="C73" s="1" t="s">
        <v>269</v>
      </c>
      <c r="D73" s="1" t="s">
        <v>270</v>
      </c>
      <c r="E73" s="2" t="s">
        <v>271</v>
      </c>
      <c r="F73" s="2" t="s">
        <v>272</v>
      </c>
      <c r="G73" s="2">
        <v>0</v>
      </c>
      <c r="H73" s="2">
        <v>0</v>
      </c>
      <c r="I73" s="1">
        <v>0</v>
      </c>
      <c r="J73" s="3" t="s">
        <v>17</v>
      </c>
      <c r="K73" s="2" t="str">
        <f>J73*1783.40</f>
        <v>0</v>
      </c>
      <c r="L73" s="5"/>
    </row>
    <row r="74" spans="1:12" customHeight="1" ht="105" outlineLevel="3">
      <c r="A74" s="1"/>
      <c r="B74" s="1">
        <v>959440</v>
      </c>
      <c r="C74" s="1" t="s">
        <v>273</v>
      </c>
      <c r="D74" s="1" t="s">
        <v>274</v>
      </c>
      <c r="E74" s="2" t="s">
        <v>275</v>
      </c>
      <c r="F74" s="2" t="s">
        <v>276</v>
      </c>
      <c r="G74" s="2">
        <v>0</v>
      </c>
      <c r="H74" s="2">
        <v>0</v>
      </c>
      <c r="I74" s="1">
        <v>0</v>
      </c>
      <c r="J74" s="3" t="s">
        <v>17</v>
      </c>
      <c r="K74" s="2" t="str">
        <f>J74*2784.25</f>
        <v>0</v>
      </c>
      <c r="L74" s="5"/>
    </row>
    <row r="75" spans="1:12" customHeight="1" ht="105" outlineLevel="3">
      <c r="A75" s="1"/>
      <c r="B75" s="1">
        <v>959441</v>
      </c>
      <c r="C75" s="1" t="s">
        <v>277</v>
      </c>
      <c r="D75" s="1" t="s">
        <v>278</v>
      </c>
      <c r="E75" s="2" t="s">
        <v>279</v>
      </c>
      <c r="F75" s="2" t="s">
        <v>280</v>
      </c>
      <c r="G75" s="2">
        <v>0</v>
      </c>
      <c r="H75" s="2">
        <v>0</v>
      </c>
      <c r="I75" s="1">
        <v>0</v>
      </c>
      <c r="J75" s="3" t="s">
        <v>17</v>
      </c>
      <c r="K75" s="2" t="str">
        <f>J75*4149.55</f>
        <v>0</v>
      </c>
      <c r="L75" s="5"/>
    </row>
    <row r="76" spans="1:12" customHeight="1" ht="105" outlineLevel="3">
      <c r="A76" s="1"/>
      <c r="B76" s="1">
        <v>959442</v>
      </c>
      <c r="C76" s="1" t="s">
        <v>281</v>
      </c>
      <c r="D76" s="1" t="s">
        <v>282</v>
      </c>
      <c r="E76" s="2" t="s">
        <v>283</v>
      </c>
      <c r="F76" s="2" t="s">
        <v>284</v>
      </c>
      <c r="G76" s="2" t="s">
        <v>31</v>
      </c>
      <c r="H76" s="2">
        <v>0</v>
      </c>
      <c r="I76" s="1">
        <v>0</v>
      </c>
      <c r="J76" s="3" t="s">
        <v>17</v>
      </c>
      <c r="K76" s="2" t="str">
        <f>J76*451.40</f>
        <v>0</v>
      </c>
      <c r="L76" s="5"/>
    </row>
    <row r="77" spans="1:12" customHeight="1" ht="105" outlineLevel="3">
      <c r="A77" s="1"/>
      <c r="B77" s="1">
        <v>959443</v>
      </c>
      <c r="C77" s="1" t="s">
        <v>285</v>
      </c>
      <c r="D77" s="1" t="s">
        <v>286</v>
      </c>
      <c r="E77" s="2" t="s">
        <v>287</v>
      </c>
      <c r="F77" s="2" t="s">
        <v>288</v>
      </c>
      <c r="G77" s="2">
        <v>0</v>
      </c>
      <c r="H77" s="2">
        <v>0</v>
      </c>
      <c r="I77" s="1">
        <v>0</v>
      </c>
      <c r="J77" s="3" t="s">
        <v>17</v>
      </c>
      <c r="K77" s="2" t="str">
        <f>J77*653.05</f>
        <v>0</v>
      </c>
      <c r="L77" s="5"/>
    </row>
    <row r="78" spans="1:12" customHeight="1" ht="105" outlineLevel="3">
      <c r="A78" s="1"/>
      <c r="B78" s="1">
        <v>959444</v>
      </c>
      <c r="C78" s="1" t="s">
        <v>289</v>
      </c>
      <c r="D78" s="1" t="s">
        <v>290</v>
      </c>
      <c r="E78" s="2" t="s">
        <v>291</v>
      </c>
      <c r="F78" s="2" t="s">
        <v>292</v>
      </c>
      <c r="G78" s="2">
        <v>0</v>
      </c>
      <c r="H78" s="2">
        <v>0</v>
      </c>
      <c r="I78" s="1">
        <v>0</v>
      </c>
      <c r="J78" s="3" t="s">
        <v>17</v>
      </c>
      <c r="K78" s="2" t="str">
        <f>J78*462.50</f>
        <v>0</v>
      </c>
      <c r="L78" s="5"/>
    </row>
    <row r="79" spans="1:12" customHeight="1" ht="105" outlineLevel="3">
      <c r="A79" s="1"/>
      <c r="B79" s="1">
        <v>959445</v>
      </c>
      <c r="C79" s="1" t="s">
        <v>293</v>
      </c>
      <c r="D79" s="1" t="s">
        <v>294</v>
      </c>
      <c r="E79" s="2" t="s">
        <v>295</v>
      </c>
      <c r="F79" s="2" t="s">
        <v>296</v>
      </c>
      <c r="G79" s="2">
        <v>0</v>
      </c>
      <c r="H79" s="2">
        <v>0</v>
      </c>
      <c r="I79" s="1">
        <v>0</v>
      </c>
      <c r="J79" s="3" t="s">
        <v>17</v>
      </c>
      <c r="K79" s="2" t="str">
        <f>J79*660.45</f>
        <v>0</v>
      </c>
      <c r="L7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3:K13"/>
    <mergeCell ref="A28:K28"/>
    <mergeCell ref="A38:K38"/>
    <mergeCell ref="A55:K55"/>
    <mergeCell ref="A39:K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2026-09-13T06:48:22+03:00</dcterms:created>
  <dcterms:modified xsi:type="dcterms:W3CDTF">2026-09-13T06:48:22+03:00</dcterms:modified>
  <dc:title>Untitled Spreadsheet</dc:title>
  <dc:description/>
  <dc:subject/>
  <cp:keywords/>
  <cp:category/>
</cp:coreProperties>
</file>