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<sst xmlns="http://schemas.openxmlformats.org/spreadsheetml/2006/main" uniqueCount="313">
  <si>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</si>
  <si>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</si>
  <si>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</si>
  <si>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</si>
  <si>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</si>
  <si>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</si>
  <si>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</si>
  <si>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</si>
  <si>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</si>
  <si>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</si>
  <si>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</si>
  <si>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VIEIR хромированные</t>
  </si>
  <si>
    <t>FRK-120001</t>
  </si>
  <si>
    <t>HJX33</t>
  </si>
  <si>
    <t>американка прямая S1/2F*1/2M "(ХРОМ.) VR (4/40шт)</t>
  </si>
  <si>
    <t>236.67 руб.</t>
  </si>
  <si>
    <t>шт</t>
  </si>
  <si>
    <t>FRK-120002</t>
  </si>
  <si>
    <t>HJX44</t>
  </si>
  <si>
    <t>американка прямая S3/4F*3/4M "(ХРОМ.) VR (4/40шт)</t>
  </si>
  <si>
    <t>333.69 руб.</t>
  </si>
  <si>
    <t>&gt;10</t>
  </si>
  <si>
    <t>FRK-120003</t>
  </si>
  <si>
    <t>HJX55</t>
  </si>
  <si>
    <t>американка прямая S1F*1M "(ХРОМ.) VR (4/40шт)</t>
  </si>
  <si>
    <t>657.09 руб.</t>
  </si>
  <si>
    <t>FRK-120004</t>
  </si>
  <si>
    <t>SHX33</t>
  </si>
  <si>
    <t>ниппель  VR S1/2"M * 1/2"M хром.(10/360шт)</t>
  </si>
  <si>
    <t>77.91 руб.</t>
  </si>
  <si>
    <t>&gt;25</t>
  </si>
  <si>
    <t>FRK-120005</t>
  </si>
  <si>
    <t>SHX44</t>
  </si>
  <si>
    <t>ниппель  VR  S3/4"M * 3/4M хром.(10/300шт)</t>
  </si>
  <si>
    <t>120.54 руб.</t>
  </si>
  <si>
    <t>FRK-120006</t>
  </si>
  <si>
    <t>SHX55</t>
  </si>
  <si>
    <t>ниппель  VR S1"M * 1"M хром.(10/180шт)</t>
  </si>
  <si>
    <t>208.74 руб.</t>
  </si>
  <si>
    <t>FRK-120007</t>
  </si>
  <si>
    <t>SFHX32</t>
  </si>
  <si>
    <t>переходник  VR S1/2"F * 3/8"M хром(10/300шт)</t>
  </si>
  <si>
    <t>79.38 руб.</t>
  </si>
  <si>
    <t>FRK-120008</t>
  </si>
  <si>
    <t>SFHX43</t>
  </si>
  <si>
    <t>переходник  VR S3/4"F * 1/2"M хром(10/180шт)</t>
  </si>
  <si>
    <t>135.24 руб.</t>
  </si>
  <si>
    <t>FRK-120009</t>
  </si>
  <si>
    <t>SFHX53</t>
  </si>
  <si>
    <t>переходник  VR  S1"F * 1/2"M хром(10/144шт)</t>
  </si>
  <si>
    <t>201.39 руб.</t>
  </si>
  <si>
    <t>FRK-120010</t>
  </si>
  <si>
    <t>SFHX54</t>
  </si>
  <si>
    <t>переходник VR S1"F * 3/4"M хром(10/120 шт)</t>
  </si>
  <si>
    <t>210.21 руб.</t>
  </si>
  <si>
    <t>FRK-120011</t>
  </si>
  <si>
    <t>SFX33</t>
  </si>
  <si>
    <t>муфта VR S1/2"F * 1/2"F хром(10/300шт)</t>
  </si>
  <si>
    <t>127.89 руб.</t>
  </si>
  <si>
    <t>FRK-120012</t>
  </si>
  <si>
    <t>SFX43</t>
  </si>
  <si>
    <t>муфта  VR S3/4"F * 1/2"F хром(10/180шт)</t>
  </si>
  <si>
    <t>145.53 руб.</t>
  </si>
  <si>
    <t>FRK-120013</t>
  </si>
  <si>
    <t>SFX44</t>
  </si>
  <si>
    <t>муфта  VR S3/4"F * 3/4"F хром(10/180шт)</t>
  </si>
  <si>
    <t>189.63 руб.</t>
  </si>
  <si>
    <t>FRK-120014</t>
  </si>
  <si>
    <t>SFX53</t>
  </si>
  <si>
    <t>муфта  VR S1"F * 1/2"F хром(10/120шт)</t>
  </si>
  <si>
    <t>213.15 руб.</t>
  </si>
  <si>
    <t>FRK-120015</t>
  </si>
  <si>
    <t>SFX54</t>
  </si>
  <si>
    <t>муфта  VR S1"F * 3/4"F хром(10/120шт)</t>
  </si>
  <si>
    <t>223.44 руб.</t>
  </si>
  <si>
    <t>FRK-120016</t>
  </si>
  <si>
    <t>SFX55</t>
  </si>
  <si>
    <t>муфта  VR S1"F * 1"F хром(10/120шт)</t>
  </si>
  <si>
    <t>269.01 руб.</t>
  </si>
  <si>
    <t>FRK-120017</t>
  </si>
  <si>
    <t>LFX33</t>
  </si>
  <si>
    <t>уголок  VR 1/2"F * 1/2"F хром(10/192шт)</t>
  </si>
  <si>
    <t>188.16 руб.</t>
  </si>
  <si>
    <t>FRK-120018</t>
  </si>
  <si>
    <t>LFHX33</t>
  </si>
  <si>
    <t>уголок  VR 1/2"F * 1/2"M хром(6/192шт)</t>
  </si>
  <si>
    <t>199.92 руб.</t>
  </si>
  <si>
    <t>FRK-120019</t>
  </si>
  <si>
    <t>LFX44</t>
  </si>
  <si>
    <t>уголок  VR 3/4"F * 3/4"F хром(6/144шт)</t>
  </si>
  <si>
    <t>274.89 руб.</t>
  </si>
  <si>
    <t>FRK-120020</t>
  </si>
  <si>
    <t>LFHX44</t>
  </si>
  <si>
    <t>уголок  VR 3/4"F * 3/4"M хром(12/120шт)</t>
  </si>
  <si>
    <t>398.37 руб.</t>
  </si>
  <si>
    <t>FRK-120021</t>
  </si>
  <si>
    <t>LFX55</t>
  </si>
  <si>
    <t>уголок  VR 1"F * 1"F хром(12/72шт)</t>
  </si>
  <si>
    <t>548.31 руб.</t>
  </si>
  <si>
    <t>FRK-120022</t>
  </si>
  <si>
    <t>LFHX55</t>
  </si>
  <si>
    <t>уголок  VR 1"F * 1"M хром(12/72шт)</t>
  </si>
  <si>
    <t>471.87 руб.</t>
  </si>
  <si>
    <t>FRK-120023</t>
  </si>
  <si>
    <t>TFX333</t>
  </si>
  <si>
    <t>тройник  VR 1/2"F  хром(12/144шт)</t>
  </si>
  <si>
    <t>FRK-120024</t>
  </si>
  <si>
    <t>TFX444</t>
  </si>
  <si>
    <t>тройник  VR 3/4"F  хром(12/96шт)</t>
  </si>
  <si>
    <t>373.38 руб.</t>
  </si>
  <si>
    <t>FRK-120025</t>
  </si>
  <si>
    <t>TFX555</t>
  </si>
  <si>
    <t>тройник  VR 1"F  хром(6/60шт)</t>
  </si>
  <si>
    <t>536.55 руб.</t>
  </si>
  <si>
    <t>FRK-120026</t>
  </si>
  <si>
    <t>BXX43</t>
  </si>
  <si>
    <t>футорка  VR 3/4"M * 1/2"F хром(12/504шт)</t>
  </si>
  <si>
    <t>91.14 руб.</t>
  </si>
  <si>
    <t>FRK-120027</t>
  </si>
  <si>
    <t>BXX53</t>
  </si>
  <si>
    <t>футорка  VR 1"M * 1/2"F хром(10/360шт)</t>
  </si>
  <si>
    <t>207.27 руб.</t>
  </si>
  <si>
    <t>FRK-120028</t>
  </si>
  <si>
    <t>BXX54</t>
  </si>
  <si>
    <t>футорка  VR 1"M * 3/4"F хром(6/360шт)</t>
  </si>
  <si>
    <t>158.76 руб.</t>
  </si>
  <si>
    <t>FRK-120029</t>
  </si>
  <si>
    <t>SMCX80</t>
  </si>
  <si>
    <t>сгон удлинитель хромированный 1/2" 80 мм VR (2/600шт)</t>
  </si>
  <si>
    <t>246.96 руб.</t>
  </si>
  <si>
    <t>FRK-120030</t>
  </si>
  <si>
    <t>SMCX100</t>
  </si>
  <si>
    <t>сгон удлинитель хромированный 1/2" 100 мм VR (2/300шт)</t>
  </si>
  <si>
    <t>314.58 руб.</t>
  </si>
  <si>
    <t>FRK-120031</t>
  </si>
  <si>
    <t>SMCX150</t>
  </si>
  <si>
    <t>сгон удлинитель хромированный 1/2" 150 мм VR (2/200шт)</t>
  </si>
  <si>
    <t>474.81 руб.</t>
  </si>
  <si>
    <t>FRK-120032</t>
  </si>
  <si>
    <t>SMCX200</t>
  </si>
  <si>
    <t>сгон удлинитель хромированный 1/2" 200 мм VR (2/200шт)</t>
  </si>
  <si>
    <t>642.39 руб.</t>
  </si>
  <si>
    <t>FRK-120033</t>
  </si>
  <si>
    <t>SMCX250</t>
  </si>
  <si>
    <t>сгон удлинитель хромированный 1/2" 250 мм VR (2/100шт)</t>
  </si>
  <si>
    <t>824.67 руб.</t>
  </si>
  <si>
    <t>FRK-120034</t>
  </si>
  <si>
    <t>SMX50</t>
  </si>
  <si>
    <t>бочонок хромированный  1/2" 50 мм   VR (2/500шт)</t>
  </si>
  <si>
    <t>152.88 руб.</t>
  </si>
  <si>
    <t>FRK-120035</t>
  </si>
  <si>
    <t>SMX80</t>
  </si>
  <si>
    <t>бочонок хромированный  1/2" 80  мм  VR (2/300шт)</t>
  </si>
  <si>
    <t>251.37 руб.</t>
  </si>
  <si>
    <t>FRK-120036</t>
  </si>
  <si>
    <t>SMX100</t>
  </si>
  <si>
    <t>бочонок хромированный  1/2"100 мм VR (2/200шт)</t>
  </si>
  <si>
    <t>318.99 руб.</t>
  </si>
  <si>
    <t>FRK-120037</t>
  </si>
  <si>
    <t>SMX150</t>
  </si>
  <si>
    <t>бочонок хромированный  1/2" 150  мм  VR (2/200шт)</t>
  </si>
  <si>
    <t>490.98 руб.</t>
  </si>
  <si>
    <t>FRK-120038</t>
  </si>
  <si>
    <t>SMX200</t>
  </si>
  <si>
    <t>бочонок хромированный  1/2" 200  мм   VR (2/200шт)</t>
  </si>
  <si>
    <t>FRK-121001</t>
  </si>
  <si>
    <t>SBX10</t>
  </si>
  <si>
    <t>удлинитель хромированный 3/4" 10  мм  (10/500шт)</t>
  </si>
  <si>
    <t>119.07 руб.</t>
  </si>
  <si>
    <t>FRK-121002</t>
  </si>
  <si>
    <t>SBX15</t>
  </si>
  <si>
    <t>удлинитель хромированный 3/4" 15  мм (10/500шт)</t>
  </si>
  <si>
    <t>139.65 руб.</t>
  </si>
  <si>
    <t>FRK-121003</t>
  </si>
  <si>
    <t>SBX20</t>
  </si>
  <si>
    <t>удлинитель хромированный 3/4" 20  мм (10/500шт)</t>
  </si>
  <si>
    <t>163.17 руб.</t>
  </si>
  <si>
    <t>FRK-121004</t>
  </si>
  <si>
    <t>SBX25</t>
  </si>
  <si>
    <t>удлинитель хромированный 3/4" 25  мм (10/300шт)</t>
  </si>
  <si>
    <t>FRK-121005</t>
  </si>
  <si>
    <t>SBX30</t>
  </si>
  <si>
    <t>удлинитель хромированный 3/4" 30  мм (10/300шт)</t>
  </si>
  <si>
    <t>202.86 руб.</t>
  </si>
  <si>
    <t>FRK-121006</t>
  </si>
  <si>
    <t>SBX40</t>
  </si>
  <si>
    <t>удлинитель хромированный 3/4" 40  мм (10/300шт)</t>
  </si>
  <si>
    <t>267.54 руб.</t>
  </si>
  <si>
    <t>FRK-121007</t>
  </si>
  <si>
    <t>SBX50</t>
  </si>
  <si>
    <t>удлинитель хромированный 3/4" 50 мм (5/200шт)</t>
  </si>
  <si>
    <t>311.64 руб.</t>
  </si>
  <si>
    <t>FRK-121008</t>
  </si>
  <si>
    <t>SBX60</t>
  </si>
  <si>
    <t>удлинитель хромированный 3/4" 60  мм (5/200шт)</t>
  </si>
  <si>
    <t>368.97 руб.</t>
  </si>
  <si>
    <t>FRK-121009</t>
  </si>
  <si>
    <t>SBX70</t>
  </si>
  <si>
    <t>удлинитель хромированный 3/4" 70  мм (5/200шт)</t>
  </si>
  <si>
    <t>416.01 руб.</t>
  </si>
  <si>
    <t>FRK-121010</t>
  </si>
  <si>
    <t>SBX80</t>
  </si>
  <si>
    <t>удлинитель хромированный 3/4" 80  мм (2/100шт)</t>
  </si>
  <si>
    <t>FRK-121011</t>
  </si>
  <si>
    <t>SBX90</t>
  </si>
  <si>
    <t>удлинитель хромированный 3/4" 90  мм (2/100шт)</t>
  </si>
  <si>
    <t>518.91 руб.</t>
  </si>
  <si>
    <t>FRK-121012</t>
  </si>
  <si>
    <t>SBX100</t>
  </si>
  <si>
    <t>удлинитель хромированный 3/4" 100 мм (2/100шт)</t>
  </si>
  <si>
    <t>571.83 руб.</t>
  </si>
  <si>
    <t>FRK-121013</t>
  </si>
  <si>
    <t>SCX10</t>
  </si>
  <si>
    <t>удлинитель хромированный 1" 10  мм (10/500шт)</t>
  </si>
  <si>
    <t>183.75 руб.</t>
  </si>
  <si>
    <t>&gt;50</t>
  </si>
  <si>
    <t>FRK-121014</t>
  </si>
  <si>
    <t>SCX15</t>
  </si>
  <si>
    <t>удлинитель хромированный 1" 15  мм (10/500шт)</t>
  </si>
  <si>
    <t>214.62 руб.</t>
  </si>
  <si>
    <t>FRK-121015</t>
  </si>
  <si>
    <t>SCX20</t>
  </si>
  <si>
    <t>удлинитель хромированный 1" 20  мм (10/500шт)</t>
  </si>
  <si>
    <t>FRK-121016</t>
  </si>
  <si>
    <t>SCX25</t>
  </si>
  <si>
    <t>удлинитель хромированный 1" 25  мм (10/300шт)</t>
  </si>
  <si>
    <t>282.24 руб.</t>
  </si>
  <si>
    <t>FRK-121017</t>
  </si>
  <si>
    <t>SCX30</t>
  </si>
  <si>
    <t>удлинитель хромированный 1" 30  мм (10/300шт)</t>
  </si>
  <si>
    <t>FRK-121018</t>
  </si>
  <si>
    <t>SCX40</t>
  </si>
  <si>
    <t>удлинитель хромированный 1" 40  мм (10/300шт)</t>
  </si>
  <si>
    <t>395.43 руб.</t>
  </si>
  <si>
    <t>FRK-121019</t>
  </si>
  <si>
    <t>SCX50</t>
  </si>
  <si>
    <t>удлинитель хромированный 1" 50 мм (5/200шт)</t>
  </si>
  <si>
    <t>465.99 руб.</t>
  </si>
  <si>
    <t>FRK-121020</t>
  </si>
  <si>
    <t>SCX60</t>
  </si>
  <si>
    <t>удлинитель хромированный 1" 60  мм (5/200шт)</t>
  </si>
  <si>
    <t>542.43 руб.</t>
  </si>
  <si>
    <t>FRK-121021</t>
  </si>
  <si>
    <t>SCX70</t>
  </si>
  <si>
    <t>удлинитель хромированный 1" 70  мм (5/200шт)</t>
  </si>
  <si>
    <t>614.46 руб.</t>
  </si>
  <si>
    <t>FRK-121022</t>
  </si>
  <si>
    <t>SCX80</t>
  </si>
  <si>
    <t>удлинитель хромированный 1" 80  мм (2/100шт)</t>
  </si>
  <si>
    <t>690.90 руб.</t>
  </si>
  <si>
    <t>FRK-121023</t>
  </si>
  <si>
    <t>SCX90</t>
  </si>
  <si>
    <t>удлинитель хромированный 1" 90  мм (2/100шт)</t>
  </si>
  <si>
    <t>705.60 руб.</t>
  </si>
  <si>
    <t>FRK-121024</t>
  </si>
  <si>
    <t>SCX100</t>
  </si>
  <si>
    <t>удлинитель хромированный 1" 100 мм (2/100шт)</t>
  </si>
  <si>
    <t>837.90 руб.</t>
  </si>
  <si>
    <t>VER-000516</t>
  </si>
  <si>
    <t>VRG53FM</t>
  </si>
  <si>
    <t>Переходник концевой хромированный 1"M*1/2"F (200/10шт)</t>
  </si>
  <si>
    <t>124.95 руб.</t>
  </si>
  <si>
    <t>VER-000517</t>
  </si>
  <si>
    <t>VRG54FM</t>
  </si>
  <si>
    <t>Переходник концевой хромированный 1"M*3/4"F (300/10шт)</t>
  </si>
  <si>
    <t>89.67 руб.</t>
  </si>
  <si>
    <t>VER-001348</t>
  </si>
  <si>
    <t>SAX35</t>
  </si>
  <si>
    <t>Удлинитель хромированный 1/2"х35мм (200/10шт)</t>
  </si>
  <si>
    <t>164.64 руб.</t>
  </si>
  <si>
    <t>VER-001349</t>
  </si>
  <si>
    <t>SBX35</t>
  </si>
  <si>
    <t>Удлинитель хромированный 3/4"х35мм (160/10шт)</t>
  </si>
  <si>
    <t>VER-001350</t>
  </si>
  <si>
    <t>SMX60</t>
  </si>
  <si>
    <t>Бочонок хромированный 1/2"х60мм (120/5шт)</t>
  </si>
  <si>
    <t>166.11 руб.</t>
  </si>
  <si>
    <t>VER-001351</t>
  </si>
  <si>
    <t>SMX70</t>
  </si>
  <si>
    <t>Бочонок хромированный 1/2"х70мм (100/5шт)</t>
  </si>
  <si>
    <t>195.51 руб.</t>
  </si>
  <si>
    <t>VER-001352</t>
  </si>
  <si>
    <t>SMCX60</t>
  </si>
  <si>
    <t>сгон удлинитель хромированный 1/2"х60мм (100/5шт)</t>
  </si>
  <si>
    <t>155.82 руб.</t>
  </si>
  <si>
    <t>VER-001550</t>
  </si>
  <si>
    <t>SMX50-A</t>
  </si>
  <si>
    <t>Бочонок хромированный 3/4"- 50мм (160/10шт)</t>
  </si>
  <si>
    <t>294.00 руб.</t>
  </si>
  <si>
    <t>VER-001551</t>
  </si>
  <si>
    <t>SMX80-A</t>
  </si>
  <si>
    <t>Бочонок хромированный 3/4"- 80мм (150/5шт)</t>
  </si>
  <si>
    <t>483.63 руб.</t>
  </si>
  <si>
    <t>VER-001552</t>
  </si>
  <si>
    <t>SMX100-A</t>
  </si>
  <si>
    <t>Бочонок хромированный 3/4"- 100мм (110/5шт)</t>
  </si>
  <si>
    <t>610.05 руб.</t>
  </si>
  <si>
    <t>VER-001553</t>
  </si>
  <si>
    <t>SMX80-B</t>
  </si>
  <si>
    <t>Бочонок хромированный 1"- 80мм (96/4шт)</t>
  </si>
  <si>
    <t>712.95 руб.</t>
  </si>
  <si>
    <t>VER-001554</t>
  </si>
  <si>
    <t>SMX100-B</t>
  </si>
  <si>
    <t>Бочонок хромированный 1"- 100мм (75/5шт)</t>
  </si>
  <si>
    <t>902.58 руб.</t>
  </si>
  <si>
    <t>VER-001555</t>
  </si>
  <si>
    <t>SMX250</t>
  </si>
  <si>
    <t>Бочонок хромированный 1/2"- 250мм (60/5шт)</t>
  </si>
  <si>
    <t>830.55 руб.</t>
  </si>
  <si>
    <t>VER-001556</t>
  </si>
  <si>
    <t>SMX50-B</t>
  </si>
  <si>
    <t>Бочонок хромированный 1"- 50мм (120/10шт)</t>
  </si>
  <si>
    <t>430.71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</si>
</sst>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1e358d_f95c_11e9_810b_003048fd731b_6205a0d3_467a_11ea_810f_003048fd731b1.jpeg"/><Relationship Id="rId2" Type="http://schemas.openxmlformats.org/officeDocument/2006/relationships/image" Target="../media/3e1e358f_f95c_11e9_810b_003048fd731b_6205a0d4_467a_11ea_810f_003048fd731b2.jpeg"/><Relationship Id="rId3" Type="http://schemas.openxmlformats.org/officeDocument/2006/relationships/image" Target="../media/3e1e3591_f95c_11e9_810b_003048fd731b_6205a0d5_467a_11ea_810f_003048fd731b3.jpeg"/><Relationship Id="rId4" Type="http://schemas.openxmlformats.org/officeDocument/2006/relationships/image" Target="../media/3e1e3593_f95c_11e9_810b_003048fd731b_6205a0d6_467a_11ea_810f_003048fd731b4.jpeg"/><Relationship Id="rId5" Type="http://schemas.openxmlformats.org/officeDocument/2006/relationships/image" Target="../media/3e1e3595_f95c_11e9_810b_003048fd731b_6205a0d7_467a_11ea_810f_003048fd731b5.jpeg"/><Relationship Id="rId6" Type="http://schemas.openxmlformats.org/officeDocument/2006/relationships/image" Target="../media/3e1e3597_f95c_11e9_810b_003048fd731b_6205a0d8_467a_11ea_810f_003048fd731b6.jpeg"/><Relationship Id="rId7" Type="http://schemas.openxmlformats.org/officeDocument/2006/relationships/image" Target="../media/3e1e3599_f95c_11e9_810b_003048fd731b_ba7443bf_a585_11ee_a526_047c1617b1437.jpeg"/><Relationship Id="rId8" Type="http://schemas.openxmlformats.org/officeDocument/2006/relationships/image" Target="../media/3e1e359b_f95c_11e9_810b_003048fd731b_ba7443c0_a585_11ee_a526_047c1617b1438.jpeg"/><Relationship Id="rId9" Type="http://schemas.openxmlformats.org/officeDocument/2006/relationships/image" Target="../media/3e1e359d_f95c_11e9_810b_003048fd731b_ba7443c1_a585_11ee_a526_047c1617b1439.jpeg"/><Relationship Id="rId10" Type="http://schemas.openxmlformats.org/officeDocument/2006/relationships/image" Target="../media/3e1e359f_f95c_11e9_810b_003048fd731b_ba7443c2_a585_11ee_a526_047c1617b14310.jpeg"/><Relationship Id="rId11" Type="http://schemas.openxmlformats.org/officeDocument/2006/relationships/image" Target="../media/2a6046a9_f967_11e9_810b_003048fd731b_6205a0dd_467a_11ea_810f_003048fd731b11.jpeg"/><Relationship Id="rId12" Type="http://schemas.openxmlformats.org/officeDocument/2006/relationships/image" Target="../media/2a6046ab_f967_11e9_810b_003048fd731b_6205a0de_467a_11ea_810f_003048fd731b12.jpeg"/><Relationship Id="rId13" Type="http://schemas.openxmlformats.org/officeDocument/2006/relationships/image" Target="../media/2a6046ad_f967_11e9_810b_003048fd731b_6205a0df_467a_11ea_810f_003048fd731b13.jpeg"/><Relationship Id="rId14" Type="http://schemas.openxmlformats.org/officeDocument/2006/relationships/image" Target="../media/2a6046af_f967_11e9_810b_003048fd731b_6205a0e0_467a_11ea_810f_003048fd731b14.jpeg"/><Relationship Id="rId15" Type="http://schemas.openxmlformats.org/officeDocument/2006/relationships/image" Target="../media/2a6046b1_f967_11e9_810b_003048fd731b_6205a0e1_467a_11ea_810f_003048fd731b15.jpeg"/><Relationship Id="rId16" Type="http://schemas.openxmlformats.org/officeDocument/2006/relationships/image" Target="../media/2a6046b3_f967_11e9_810b_003048fd731b_6205a0e2_467a_11ea_810f_003048fd731b16.jpeg"/><Relationship Id="rId17" Type="http://schemas.openxmlformats.org/officeDocument/2006/relationships/image" Target="../media/2a6046b5_f967_11e9_810b_003048fd731b_6205a0e3_467a_11ea_810f_003048fd731b17.jpeg"/><Relationship Id="rId18" Type="http://schemas.openxmlformats.org/officeDocument/2006/relationships/image" Target="../media/2a6046b7_f967_11e9_810b_003048fd731b_6205a0e4_467a_11ea_810f_003048fd731b18.jpeg"/><Relationship Id="rId19" Type="http://schemas.openxmlformats.org/officeDocument/2006/relationships/image" Target="../media/2a6046b9_f967_11e9_810b_003048fd731b_6205a0e5_467a_11ea_810f_003048fd731b19.jpeg"/><Relationship Id="rId20" Type="http://schemas.openxmlformats.org/officeDocument/2006/relationships/image" Target="../media/2a6046bb_f967_11e9_810b_003048fd731b_6205a0e6_467a_11ea_810f_003048fd731b20.jpeg"/><Relationship Id="rId21" Type="http://schemas.openxmlformats.org/officeDocument/2006/relationships/image" Target="../media/2a6046bd_f967_11e9_810b_003048fd731b_6205a0e7_467a_11ea_810f_003048fd731b21.jpeg"/><Relationship Id="rId22" Type="http://schemas.openxmlformats.org/officeDocument/2006/relationships/image" Target="../media/2a6046bf_f967_11e9_810b_003048fd731b_6205a0e8_467a_11ea_810f_003048fd731b22.jpeg"/><Relationship Id="rId23" Type="http://schemas.openxmlformats.org/officeDocument/2006/relationships/image" Target="../media/2a6046c1_f967_11e9_810b_003048fd731b_6205a0e9_467a_11ea_810f_003048fd731b23.jpeg"/><Relationship Id="rId24" Type="http://schemas.openxmlformats.org/officeDocument/2006/relationships/image" Target="../media/2a6046c3_f967_11e9_810b_003048fd731b_6205a0ea_467a_11ea_810f_003048fd731b24.jpeg"/><Relationship Id="rId25" Type="http://schemas.openxmlformats.org/officeDocument/2006/relationships/image" Target="../media/2a6046c5_f967_11e9_810b_003048fd731b_6205a0eb_467a_11ea_810f_003048fd731b25.jpeg"/><Relationship Id="rId26" Type="http://schemas.openxmlformats.org/officeDocument/2006/relationships/image" Target="../media/2a6046c7_f967_11e9_810b_003048fd731b_ba7443a4_a585_11ee_a526_047c1617b14326.jpeg"/><Relationship Id="rId27" Type="http://schemas.openxmlformats.org/officeDocument/2006/relationships/image" Target="../media/2a6046c9_f967_11e9_810b_003048fd731b_ba7443a5_a585_11ee_a526_047c1617b14327.jpeg"/><Relationship Id="rId28" Type="http://schemas.openxmlformats.org/officeDocument/2006/relationships/image" Target="../media/2a6046cb_f967_11e9_810b_003048fd731b_ba7443a6_a585_11ee_a526_047c1617b14328.jpeg"/><Relationship Id="rId29" Type="http://schemas.openxmlformats.org/officeDocument/2006/relationships/image" Target="../media/2a6046cd_f967_11e9_810b_003048fd731b_c181b9a6_c05a_11ee_a549_047c1617b14329.jpeg"/><Relationship Id="rId30" Type="http://schemas.openxmlformats.org/officeDocument/2006/relationships/image" Target="../media/2a6046cf_f967_11e9_810b_003048fd731b_c181b9a2_c05a_11ee_a549_047c1617b14330.jpeg"/><Relationship Id="rId31" Type="http://schemas.openxmlformats.org/officeDocument/2006/relationships/image" Target="../media/2a6046d1_f967_11e9_810b_003048fd731b_c181b9a3_c05a_11ee_a549_047c1617b14331.jpeg"/><Relationship Id="rId32" Type="http://schemas.openxmlformats.org/officeDocument/2006/relationships/image" Target="../media/2a6046d3_f967_11e9_810b_003048fd731b_c181b9a4_c05a_11ee_a549_047c1617b14332.jpeg"/><Relationship Id="rId33" Type="http://schemas.openxmlformats.org/officeDocument/2006/relationships/image" Target="../media/2a6046d5_f967_11e9_810b_003048fd731b_c181b9a5_c05a_11ee_a549_047c1617b14333.jpeg"/><Relationship Id="rId34" Type="http://schemas.openxmlformats.org/officeDocument/2006/relationships/image" Target="../media/2a6046d7_f967_11e9_810b_003048fd731b_ba7443c6_a585_11ee_a526_047c1617b14334.jpeg"/><Relationship Id="rId35" Type="http://schemas.openxmlformats.org/officeDocument/2006/relationships/image" Target="../media/2a6046d9_f967_11e9_810b_003048fd731b_ba7443c7_a585_11ee_a526_047c1617b14335.jpeg"/><Relationship Id="rId36" Type="http://schemas.openxmlformats.org/officeDocument/2006/relationships/image" Target="../media/2a6046db_f967_11e9_810b_003048fd731b_ba7443c3_a585_11ee_a526_047c1617b14336.jpeg"/><Relationship Id="rId37" Type="http://schemas.openxmlformats.org/officeDocument/2006/relationships/image" Target="../media/2a6046dd_f967_11e9_810b_003048fd731b_ba7443c4_a585_11ee_a526_047c1617b14337.jpeg"/><Relationship Id="rId38" Type="http://schemas.openxmlformats.org/officeDocument/2006/relationships/image" Target="../media/2a6046df_f967_11e9_810b_003048fd731b_ba7443c5_a585_11ee_a526_047c1617b14338.jpeg"/><Relationship Id="rId39" Type="http://schemas.openxmlformats.org/officeDocument/2006/relationships/image" Target="../media/3c8d8c64_68f5_11ea_8111_003048fd731b_ba7443a7_a585_11ee_a526_047c1617b14339.jpeg"/><Relationship Id="rId40" Type="http://schemas.openxmlformats.org/officeDocument/2006/relationships/image" Target="../media/3c8d8c66_68f5_11ea_8111_003048fd731b_ba7443a9_a585_11ee_a526_047c1617b14340.jpeg"/><Relationship Id="rId41" Type="http://schemas.openxmlformats.org/officeDocument/2006/relationships/image" Target="../media/3c8d8c68_68f5_11ea_8111_003048fd731b_ba7443aa_a585_11ee_a526_047c1617b14341.jpeg"/><Relationship Id="rId42" Type="http://schemas.openxmlformats.org/officeDocument/2006/relationships/image" Target="../media/3c8d8c6a_68f5_11ea_8111_003048fd731b_ba7443ab_a585_11ee_a526_047c1617b14342.jpeg"/><Relationship Id="rId43" Type="http://schemas.openxmlformats.org/officeDocument/2006/relationships/image" Target="../media/3c8d8c6c_68f5_11ea_8111_003048fd731b_ba7443ac_a585_11ee_a526_047c1617b14343.jpeg"/><Relationship Id="rId44" Type="http://schemas.openxmlformats.org/officeDocument/2006/relationships/image" Target="../media/3c8d8c6e_68f5_11ea_8111_003048fd731b_ba7443ad_a585_11ee_a526_047c1617b14344.jpeg"/><Relationship Id="rId45" Type="http://schemas.openxmlformats.org/officeDocument/2006/relationships/image" Target="../media/3c8d8c70_68f5_11ea_8111_003048fd731b_ba7443ae_a585_11ee_a526_047c1617b14345.jpeg"/><Relationship Id="rId46" Type="http://schemas.openxmlformats.org/officeDocument/2006/relationships/image" Target="../media/3c8d8c72_68f5_11ea_8111_003048fd731b_ba7443af_a585_11ee_a526_047c1617b14346.jpeg"/><Relationship Id="rId47" Type="http://schemas.openxmlformats.org/officeDocument/2006/relationships/image" Target="../media/3c8d8c74_68f5_11ea_8111_003048fd731b_ba7443b0_a585_11ee_a526_047c1617b14347.jpeg"/><Relationship Id="rId48" Type="http://schemas.openxmlformats.org/officeDocument/2006/relationships/image" Target="../media/3c8d8c76_68f5_11ea_8111_003048fd731b_ba7443b1_a585_11ee_a526_047c1617b14348.jpeg"/><Relationship Id="rId49" Type="http://schemas.openxmlformats.org/officeDocument/2006/relationships/image" Target="../media/3c8d8c78_68f5_11ea_8111_003048fd731b_ba7443b2_a585_11ee_a526_047c1617b14349.jpeg"/><Relationship Id="rId50" Type="http://schemas.openxmlformats.org/officeDocument/2006/relationships/image" Target="../media/3c8d8c7a_68f5_11ea_8111_003048fd731b_ba7443a8_a585_11ee_a526_047c1617b14350.jpeg"/><Relationship Id="rId51" Type="http://schemas.openxmlformats.org/officeDocument/2006/relationships/image" Target="../media/3c8d8c7c_68f5_11ea_8111_003048fd731b_ba7443b3_a585_11ee_a526_047c1617b14351.jpeg"/><Relationship Id="rId52" Type="http://schemas.openxmlformats.org/officeDocument/2006/relationships/image" Target="../media/3c8d8c7e_68f5_11ea_8111_003048fd731b_ba7443b5_a585_11ee_a526_047c1617b14352.jpeg"/><Relationship Id="rId53" Type="http://schemas.openxmlformats.org/officeDocument/2006/relationships/image" Target="../media/3c8d8c80_68f5_11ea_8111_003048fd731b_ba7443b6_a585_11ee_a526_047c1617b14353.jpeg"/><Relationship Id="rId54" Type="http://schemas.openxmlformats.org/officeDocument/2006/relationships/image" Target="../media/3c8d8c82_68f5_11ea_8111_003048fd731b_ba7443b7_a585_11ee_a526_047c1617b14354.jpeg"/><Relationship Id="rId55" Type="http://schemas.openxmlformats.org/officeDocument/2006/relationships/image" Target="../media/3c8d8c84_68f5_11ea_8111_003048fd731b_ba7443b8_a585_11ee_a526_047c1617b14355.jpeg"/><Relationship Id="rId56" Type="http://schemas.openxmlformats.org/officeDocument/2006/relationships/image" Target="../media/3c8d8c86_68f5_11ea_8111_003048fd731b_ba7443b9_a585_11ee_a526_047c1617b14356.jpeg"/><Relationship Id="rId57" Type="http://schemas.openxmlformats.org/officeDocument/2006/relationships/image" Target="../media/3c8d8c88_68f5_11ea_8111_003048fd731b_ba7443ba_a585_11ee_a526_047c1617b14357.jpeg"/><Relationship Id="rId58" Type="http://schemas.openxmlformats.org/officeDocument/2006/relationships/image" Target="../media/3c8d8c8a_68f5_11ea_8111_003048fd731b_ba7443bb_a585_11ee_a526_047c1617b14358.jpeg"/><Relationship Id="rId59" Type="http://schemas.openxmlformats.org/officeDocument/2006/relationships/image" Target="../media/3c8d8c8c_68f5_11ea_8111_003048fd731b_ba7443bc_a585_11ee_a526_047c1617b14359.jpeg"/><Relationship Id="rId60" Type="http://schemas.openxmlformats.org/officeDocument/2006/relationships/image" Target="../media/3c8d8c8e_68f5_11ea_8111_003048fd731b_ba7443bd_a585_11ee_a526_047c1617b14360.jpeg"/><Relationship Id="rId61" Type="http://schemas.openxmlformats.org/officeDocument/2006/relationships/image" Target="../media/3c8d8c90_68f5_11ea_8111_003048fd731b_ba7443be_a585_11ee_a526_047c1617b14361.jpeg"/><Relationship Id="rId62" Type="http://schemas.openxmlformats.org/officeDocument/2006/relationships/image" Target="../media/3c8d8c92_68f5_11ea_8111_003048fd731b_ba7443b4_a585_11ee_a526_047c1617b14362.jpeg"/><Relationship Id="rId63" Type="http://schemas.openxmlformats.org/officeDocument/2006/relationships/image" Target="../media/bff2db31_403c_11ee_a4a3_047c1617b143_d9228622_f1db_11ef_a6e1_047c1617b14363.jpeg"/><Relationship Id="rId64" Type="http://schemas.openxmlformats.org/officeDocument/2006/relationships/image" Target="../media/bff2db33_403c_11ee_a4a3_047c1617b143_d9228626_f1db_11ef_a6e1_047c1617b14364.jpeg"/><Relationship Id="rId65" Type="http://schemas.openxmlformats.org/officeDocument/2006/relationships/image" Target="../media/8bc2e87e_ee99_11ef_a6dd_047c1617b143_21d4f65e_793a_11f0_a79f_047c1617b14365.jpeg"/><Relationship Id="rId66" Type="http://schemas.openxmlformats.org/officeDocument/2006/relationships/image" Target="../media/8bc2e880_ee99_11ef_a6dd_047c1617b143_21d4f65f_793a_11f0_a79f_047c1617b14366.jpeg"/><Relationship Id="rId67" Type="http://schemas.openxmlformats.org/officeDocument/2006/relationships/image" Target="../media/8bc2e882_ee99_11ef_a6dd_047c1617b143_21d4f65b_793a_11f0_a79f_047c1617b14367.jpeg"/><Relationship Id="rId68" Type="http://schemas.openxmlformats.org/officeDocument/2006/relationships/image" Target="../media/8bc2e884_ee99_11ef_a6dd_047c1617b143_21d4f65c_793a_11f0_a79f_047c1617b14368.jpeg"/><Relationship Id="rId69" Type="http://schemas.openxmlformats.org/officeDocument/2006/relationships/image" Target="../media/8bc2e886_ee99_11ef_a6dd_047c1617b143_21d4f65d_793a_11f0_a79f_047c1617b14369.jpeg"/><Relationship Id="rId70" Type="http://schemas.openxmlformats.org/officeDocument/2006/relationships/image" Target="../media/b44e42b8_245f_11f0_a725_047c1617b143_5ed793e5_34e6_11f0_a73b_047c1617b14370.jpeg"/><Relationship Id="rId71" Type="http://schemas.openxmlformats.org/officeDocument/2006/relationships/image" Target="../media/b44e42ba_245f_11f0_a725_047c1617b143_5ed793e6_34e6_11f0_a73b_047c1617b14371.jpeg"/><Relationship Id="rId72" Type="http://schemas.openxmlformats.org/officeDocument/2006/relationships/image" Target="../media/b44e42bc_245f_11f0_a725_047c1617b143_5ed793e4_34e6_11f0_a73b_047c1617b14372.jpeg"/><Relationship Id="rId73" Type="http://schemas.openxmlformats.org/officeDocument/2006/relationships/image" Target="../media/b44e42be_245f_11f0_a725_047c1617b143_5ed793e2_34e6_11f0_a73b_047c1617b14373.jpeg"/><Relationship Id="rId74" Type="http://schemas.openxmlformats.org/officeDocument/2006/relationships/image" Target="../media/b44e42c0_245f_11f0_a725_047c1617b143_2685988b_34da_11f0_a73b_047c1617b14374.jpeg"/><Relationship Id="rId75" Type="http://schemas.openxmlformats.org/officeDocument/2006/relationships/image" Target="../media/b44e42c2_245f_11f0_a725_047c1617b143_5ed793e3_34e6_11f0_a73b_047c1617b14375.jpeg"/><Relationship Id="rId76" Type="http://schemas.openxmlformats.org/officeDocument/2006/relationships/image" Target="../media/b44e42c4_245f_11f0_a725_047c1617b143_2685988c_34da_11f0_a73b_047c1617b143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824007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J4*236.67</f>
        <v>0</v>
      </c>
      <c r="L4" s="5"/>
    </row>
    <row r="5" spans="1:12" customHeight="1" ht="105" outlineLevel="3">
      <c r="A5" s="1"/>
      <c r="B5" s="1">
        <v>824008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J5*333.69</f>
        <v>0</v>
      </c>
      <c r="L5" s="5"/>
    </row>
    <row r="6" spans="1:12" customHeight="1" ht="105" outlineLevel="3">
      <c r="A6" s="1"/>
      <c r="B6" s="1">
        <v>824009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4</v>
      </c>
      <c r="H6" s="2">
        <v>0</v>
      </c>
      <c r="I6" s="1">
        <v>0</v>
      </c>
      <c r="J6" s="3" t="s">
        <v>16</v>
      </c>
      <c r="K6" s="2" t="str">
        <f>J6*657.09</f>
        <v>0</v>
      </c>
      <c r="L6" s="5"/>
    </row>
    <row r="7" spans="1:12" customHeight="1" ht="105" outlineLevel="3">
      <c r="A7" s="1"/>
      <c r="B7" s="1">
        <v>824010</v>
      </c>
      <c r="C7" s="1" t="s">
        <v>26</v>
      </c>
      <c r="D7" s="1" t="s">
        <v>27</v>
      </c>
      <c r="E7" s="2" t="s">
        <v>28</v>
      </c>
      <c r="F7" s="2" t="s">
        <v>29</v>
      </c>
      <c r="G7" s="2" t="s">
        <v>30</v>
      </c>
      <c r="H7" s="2">
        <v>0</v>
      </c>
      <c r="I7" s="1">
        <v>0</v>
      </c>
      <c r="J7" s="3" t="s">
        <v>16</v>
      </c>
      <c r="K7" s="2" t="str">
        <f>J7*77.91</f>
        <v>0</v>
      </c>
      <c r="L7" s="5"/>
    </row>
    <row r="8" spans="1:12" customHeight="1" ht="105" outlineLevel="3">
      <c r="A8" s="1"/>
      <c r="B8" s="1">
        <v>824011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30</v>
      </c>
      <c r="H8" s="2">
        <v>0</v>
      </c>
      <c r="I8" s="1">
        <v>0</v>
      </c>
      <c r="J8" s="3" t="s">
        <v>16</v>
      </c>
      <c r="K8" s="2" t="str">
        <f>J8*120.54</f>
        <v>0</v>
      </c>
      <c r="L8" s="5"/>
    </row>
    <row r="9" spans="1:12" customHeight="1" ht="105" outlineLevel="3">
      <c r="A9" s="1"/>
      <c r="B9" s="1">
        <v>824012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30</v>
      </c>
      <c r="H9" s="2">
        <v>0</v>
      </c>
      <c r="I9" s="1">
        <v>0</v>
      </c>
      <c r="J9" s="3" t="s">
        <v>16</v>
      </c>
      <c r="K9" s="2" t="str">
        <f>J9*208.74</f>
        <v>0</v>
      </c>
      <c r="L9" s="5"/>
    </row>
    <row r="10" spans="1:12" customHeight="1" ht="105" outlineLevel="3">
      <c r="A10" s="1"/>
      <c r="B10" s="1">
        <v>824013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30</v>
      </c>
      <c r="H10" s="2">
        <v>0</v>
      </c>
      <c r="I10" s="1">
        <v>0</v>
      </c>
      <c r="J10" s="3" t="s">
        <v>16</v>
      </c>
      <c r="K10" s="2" t="str">
        <f>J10*79.38</f>
        <v>0</v>
      </c>
      <c r="L10" s="5"/>
    </row>
    <row r="11" spans="1:12" customHeight="1" ht="105" outlineLevel="3">
      <c r="A11" s="1"/>
      <c r="B11" s="1">
        <v>824014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21</v>
      </c>
      <c r="H11" s="2">
        <v>0</v>
      </c>
      <c r="I11" s="1">
        <v>0</v>
      </c>
      <c r="J11" s="3" t="s">
        <v>16</v>
      </c>
      <c r="K11" s="2" t="str">
        <f>J11*135.24</f>
        <v>0</v>
      </c>
      <c r="L11" s="5"/>
    </row>
    <row r="12" spans="1:12" customHeight="1" ht="105" outlineLevel="3">
      <c r="A12" s="1"/>
      <c r="B12" s="1">
        <v>824015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21</v>
      </c>
      <c r="H12" s="2">
        <v>0</v>
      </c>
      <c r="I12" s="1">
        <v>0</v>
      </c>
      <c r="J12" s="3" t="s">
        <v>16</v>
      </c>
      <c r="K12" s="2" t="str">
        <f>J12*201.39</f>
        <v>0</v>
      </c>
      <c r="L12" s="5"/>
    </row>
    <row r="13" spans="1:12" customHeight="1" ht="105" outlineLevel="3">
      <c r="A13" s="1"/>
      <c r="B13" s="1">
        <v>824016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21</v>
      </c>
      <c r="H13" s="2">
        <v>0</v>
      </c>
      <c r="I13" s="1">
        <v>0</v>
      </c>
      <c r="J13" s="3" t="s">
        <v>16</v>
      </c>
      <c r="K13" s="2" t="str">
        <f>J13*210.21</f>
        <v>0</v>
      </c>
      <c r="L13" s="5"/>
    </row>
    <row r="14" spans="1:12" customHeight="1" ht="105" outlineLevel="3">
      <c r="A14" s="1"/>
      <c r="B14" s="1">
        <v>824017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6</v>
      </c>
      <c r="H14" s="2">
        <v>0</v>
      </c>
      <c r="I14" s="1">
        <v>0</v>
      </c>
      <c r="J14" s="3" t="s">
        <v>16</v>
      </c>
      <c r="K14" s="2" t="str">
        <f>J14*127.89</f>
        <v>0</v>
      </c>
      <c r="L14" s="5"/>
    </row>
    <row r="15" spans="1:12" customHeight="1" ht="105" outlineLevel="3">
      <c r="A15" s="1"/>
      <c r="B15" s="1">
        <v>824018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21</v>
      </c>
      <c r="H15" s="2">
        <v>0</v>
      </c>
      <c r="I15" s="1">
        <v>0</v>
      </c>
      <c r="J15" s="3" t="s">
        <v>16</v>
      </c>
      <c r="K15" s="2" t="str">
        <f>J15*145.53</f>
        <v>0</v>
      </c>
      <c r="L15" s="5"/>
    </row>
    <row r="16" spans="1:12" customHeight="1" ht="105" outlineLevel="3">
      <c r="A16" s="1"/>
      <c r="B16" s="1">
        <v>824019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30</v>
      </c>
      <c r="H16" s="2">
        <v>0</v>
      </c>
      <c r="I16" s="1">
        <v>0</v>
      </c>
      <c r="J16" s="3" t="s">
        <v>16</v>
      </c>
      <c r="K16" s="2" t="str">
        <f>J16*189.63</f>
        <v>0</v>
      </c>
      <c r="L16" s="5"/>
    </row>
    <row r="17" spans="1:12" customHeight="1" ht="105" outlineLevel="3">
      <c r="A17" s="1"/>
      <c r="B17" s="1">
        <v>824020</v>
      </c>
      <c r="C17" s="1" t="s">
        <v>67</v>
      </c>
      <c r="D17" s="1" t="s">
        <v>68</v>
      </c>
      <c r="E17" s="2" t="s">
        <v>69</v>
      </c>
      <c r="F17" s="2" t="s">
        <v>70</v>
      </c>
      <c r="G17" s="2">
        <v>0</v>
      </c>
      <c r="H17" s="2">
        <v>0</v>
      </c>
      <c r="I17" s="1">
        <v>0</v>
      </c>
      <c r="J17" s="3" t="s">
        <v>16</v>
      </c>
      <c r="K17" s="2" t="str">
        <f>J17*213.15</f>
        <v>0</v>
      </c>
      <c r="L17" s="5"/>
    </row>
    <row r="18" spans="1:12" customHeight="1" ht="105" outlineLevel="3">
      <c r="A18" s="1"/>
      <c r="B18" s="1">
        <v>824021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8</v>
      </c>
      <c r="H18" s="2">
        <v>0</v>
      </c>
      <c r="I18" s="1">
        <v>0</v>
      </c>
      <c r="J18" s="3" t="s">
        <v>16</v>
      </c>
      <c r="K18" s="2" t="str">
        <f>J18*223.44</f>
        <v>0</v>
      </c>
      <c r="L18" s="5"/>
    </row>
    <row r="19" spans="1:12" customHeight="1" ht="105" outlineLevel="3">
      <c r="A19" s="1"/>
      <c r="B19" s="1">
        <v>824022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21</v>
      </c>
      <c r="H19" s="2">
        <v>0</v>
      </c>
      <c r="I19" s="1">
        <v>0</v>
      </c>
      <c r="J19" s="3" t="s">
        <v>16</v>
      </c>
      <c r="K19" s="2" t="str">
        <f>J19*269.01</f>
        <v>0</v>
      </c>
      <c r="L19" s="5"/>
    </row>
    <row r="20" spans="1:12" customHeight="1" ht="105" outlineLevel="3">
      <c r="A20" s="1"/>
      <c r="B20" s="1">
        <v>824023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5</v>
      </c>
      <c r="H20" s="2">
        <v>0</v>
      </c>
      <c r="I20" s="1">
        <v>0</v>
      </c>
      <c r="J20" s="3" t="s">
        <v>16</v>
      </c>
      <c r="K20" s="2" t="str">
        <f>J20*188.16</f>
        <v>0</v>
      </c>
      <c r="L20" s="5"/>
    </row>
    <row r="21" spans="1:12" customHeight="1" ht="105" outlineLevel="3">
      <c r="A21" s="1"/>
      <c r="B21" s="1">
        <v>824024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21</v>
      </c>
      <c r="H21" s="2">
        <v>0</v>
      </c>
      <c r="I21" s="1">
        <v>0</v>
      </c>
      <c r="J21" s="3" t="s">
        <v>16</v>
      </c>
      <c r="K21" s="2" t="str">
        <f>J21*199.92</f>
        <v>0</v>
      </c>
      <c r="L21" s="5"/>
    </row>
    <row r="22" spans="1:12" customHeight="1" ht="105" outlineLevel="3">
      <c r="A22" s="1"/>
      <c r="B22" s="1">
        <v>824025</v>
      </c>
      <c r="C22" s="1" t="s">
        <v>87</v>
      </c>
      <c r="D22" s="1" t="s">
        <v>88</v>
      </c>
      <c r="E22" s="2" t="s">
        <v>89</v>
      </c>
      <c r="F22" s="2" t="s">
        <v>90</v>
      </c>
      <c r="G22" s="2" t="s">
        <v>21</v>
      </c>
      <c r="H22" s="2">
        <v>0</v>
      </c>
      <c r="I22" s="1">
        <v>0</v>
      </c>
      <c r="J22" s="3" t="s">
        <v>16</v>
      </c>
      <c r="K22" s="2" t="str">
        <f>J22*274.89</f>
        <v>0</v>
      </c>
      <c r="L22" s="5"/>
    </row>
    <row r="23" spans="1:12" customHeight="1" ht="105" outlineLevel="3">
      <c r="A23" s="1"/>
      <c r="B23" s="1">
        <v>824026</v>
      </c>
      <c r="C23" s="1" t="s">
        <v>91</v>
      </c>
      <c r="D23" s="1" t="s">
        <v>92</v>
      </c>
      <c r="E23" s="2" t="s">
        <v>93</v>
      </c>
      <c r="F23" s="2" t="s">
        <v>94</v>
      </c>
      <c r="G23" s="2" t="s">
        <v>21</v>
      </c>
      <c r="H23" s="2">
        <v>0</v>
      </c>
      <c r="I23" s="1">
        <v>0</v>
      </c>
      <c r="J23" s="3" t="s">
        <v>16</v>
      </c>
      <c r="K23" s="2" t="str">
        <f>J23*398.37</f>
        <v>0</v>
      </c>
      <c r="L23" s="5"/>
    </row>
    <row r="24" spans="1:12" customHeight="1" ht="105" outlineLevel="3">
      <c r="A24" s="1"/>
      <c r="B24" s="1">
        <v>824027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21</v>
      </c>
      <c r="H24" s="2">
        <v>0</v>
      </c>
      <c r="I24" s="1">
        <v>0</v>
      </c>
      <c r="J24" s="3" t="s">
        <v>16</v>
      </c>
      <c r="K24" s="2" t="str">
        <f>J24*548.31</f>
        <v>0</v>
      </c>
      <c r="L24" s="5"/>
    </row>
    <row r="25" spans="1:12" customHeight="1" ht="105" outlineLevel="3">
      <c r="A25" s="1"/>
      <c r="B25" s="1">
        <v>824028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9</v>
      </c>
      <c r="H25" s="2">
        <v>0</v>
      </c>
      <c r="I25" s="1">
        <v>0</v>
      </c>
      <c r="J25" s="3" t="s">
        <v>16</v>
      </c>
      <c r="K25" s="2" t="str">
        <f>J25*471.87</f>
        <v>0</v>
      </c>
      <c r="L25" s="5"/>
    </row>
    <row r="26" spans="1:12" customHeight="1" ht="105" outlineLevel="3">
      <c r="A26" s="1"/>
      <c r="B26" s="1">
        <v>824029</v>
      </c>
      <c r="C26" s="1" t="s">
        <v>103</v>
      </c>
      <c r="D26" s="1" t="s">
        <v>104</v>
      </c>
      <c r="E26" s="2" t="s">
        <v>105</v>
      </c>
      <c r="F26" s="2" t="s">
        <v>74</v>
      </c>
      <c r="G26" s="2" t="s">
        <v>21</v>
      </c>
      <c r="H26" s="2">
        <v>0</v>
      </c>
      <c r="I26" s="1">
        <v>0</v>
      </c>
      <c r="J26" s="3" t="s">
        <v>16</v>
      </c>
      <c r="K26" s="2" t="str">
        <f>J26*223.44</f>
        <v>0</v>
      </c>
      <c r="L26" s="5"/>
    </row>
    <row r="27" spans="1:12" customHeight="1" ht="105" outlineLevel="3">
      <c r="A27" s="1"/>
      <c r="B27" s="1">
        <v>824030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30</v>
      </c>
      <c r="H27" s="2">
        <v>0</v>
      </c>
      <c r="I27" s="1">
        <v>0</v>
      </c>
      <c r="J27" s="3" t="s">
        <v>16</v>
      </c>
      <c r="K27" s="2" t="str">
        <f>J27*373.38</f>
        <v>0</v>
      </c>
      <c r="L27" s="5"/>
    </row>
    <row r="28" spans="1:12" customHeight="1" ht="105" outlineLevel="3">
      <c r="A28" s="1"/>
      <c r="B28" s="1">
        <v>824031</v>
      </c>
      <c r="C28" s="1" t="s">
        <v>110</v>
      </c>
      <c r="D28" s="1" t="s">
        <v>111</v>
      </c>
      <c r="E28" s="2" t="s">
        <v>112</v>
      </c>
      <c r="F28" s="2" t="s">
        <v>113</v>
      </c>
      <c r="G28" s="2" t="s">
        <v>21</v>
      </c>
      <c r="H28" s="2">
        <v>0</v>
      </c>
      <c r="I28" s="1">
        <v>0</v>
      </c>
      <c r="J28" s="3" t="s">
        <v>16</v>
      </c>
      <c r="K28" s="2" t="str">
        <f>J28*536.55</f>
        <v>0</v>
      </c>
      <c r="L28" s="5"/>
    </row>
    <row r="29" spans="1:12" customHeight="1" ht="105" outlineLevel="3">
      <c r="A29" s="1"/>
      <c r="B29" s="1">
        <v>824032</v>
      </c>
      <c r="C29" s="1" t="s">
        <v>114</v>
      </c>
      <c r="D29" s="1" t="s">
        <v>115</v>
      </c>
      <c r="E29" s="2" t="s">
        <v>116</v>
      </c>
      <c r="F29" s="2" t="s">
        <v>117</v>
      </c>
      <c r="G29" s="2" t="s">
        <v>30</v>
      </c>
      <c r="H29" s="2">
        <v>0</v>
      </c>
      <c r="I29" s="1">
        <v>0</v>
      </c>
      <c r="J29" s="3" t="s">
        <v>16</v>
      </c>
      <c r="K29" s="2" t="str">
        <f>J29*91.14</f>
        <v>0</v>
      </c>
      <c r="L29" s="5"/>
    </row>
    <row r="30" spans="1:12" customHeight="1" ht="105" outlineLevel="3">
      <c r="A30" s="1"/>
      <c r="B30" s="1">
        <v>824033</v>
      </c>
      <c r="C30" s="1" t="s">
        <v>118</v>
      </c>
      <c r="D30" s="1" t="s">
        <v>119</v>
      </c>
      <c r="E30" s="2" t="s">
        <v>120</v>
      </c>
      <c r="F30" s="2" t="s">
        <v>121</v>
      </c>
      <c r="G30" s="2" t="s">
        <v>21</v>
      </c>
      <c r="H30" s="2">
        <v>0</v>
      </c>
      <c r="I30" s="1">
        <v>0</v>
      </c>
      <c r="J30" s="3" t="s">
        <v>16</v>
      </c>
      <c r="K30" s="2" t="str">
        <f>J30*207.27</f>
        <v>0</v>
      </c>
      <c r="L30" s="5"/>
    </row>
    <row r="31" spans="1:12" customHeight="1" ht="105" outlineLevel="3">
      <c r="A31" s="1"/>
      <c r="B31" s="1">
        <v>824034</v>
      </c>
      <c r="C31" s="1" t="s">
        <v>122</v>
      </c>
      <c r="D31" s="1" t="s">
        <v>123</v>
      </c>
      <c r="E31" s="2" t="s">
        <v>124</v>
      </c>
      <c r="F31" s="2" t="s">
        <v>125</v>
      </c>
      <c r="G31" s="2" t="s">
        <v>30</v>
      </c>
      <c r="H31" s="2">
        <v>0</v>
      </c>
      <c r="I31" s="1">
        <v>0</v>
      </c>
      <c r="J31" s="3" t="s">
        <v>16</v>
      </c>
      <c r="K31" s="2" t="str">
        <f>J31*158.76</f>
        <v>0</v>
      </c>
      <c r="L31" s="5"/>
    </row>
    <row r="32" spans="1:12" customHeight="1" ht="105" outlineLevel="3">
      <c r="A32" s="1"/>
      <c r="B32" s="1">
        <v>824035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5</v>
      </c>
      <c r="H32" s="2">
        <v>0</v>
      </c>
      <c r="I32" s="1">
        <v>0</v>
      </c>
      <c r="J32" s="3" t="s">
        <v>16</v>
      </c>
      <c r="K32" s="2" t="str">
        <f>J32*246.96</f>
        <v>0</v>
      </c>
      <c r="L32" s="5"/>
    </row>
    <row r="33" spans="1:12" customHeight="1" ht="105" outlineLevel="3">
      <c r="A33" s="1"/>
      <c r="B33" s="1">
        <v>824036</v>
      </c>
      <c r="C33" s="1" t="s">
        <v>130</v>
      </c>
      <c r="D33" s="1" t="s">
        <v>131</v>
      </c>
      <c r="E33" s="2" t="s">
        <v>132</v>
      </c>
      <c r="F33" s="2" t="s">
        <v>133</v>
      </c>
      <c r="G33" s="2" t="s">
        <v>21</v>
      </c>
      <c r="H33" s="2">
        <v>0</v>
      </c>
      <c r="I33" s="1">
        <v>0</v>
      </c>
      <c r="J33" s="3" t="s">
        <v>16</v>
      </c>
      <c r="K33" s="2" t="str">
        <f>J33*314.58</f>
        <v>0</v>
      </c>
      <c r="L33" s="5"/>
    </row>
    <row r="34" spans="1:12" customHeight="1" ht="105" outlineLevel="3">
      <c r="A34" s="1"/>
      <c r="B34" s="1">
        <v>824037</v>
      </c>
      <c r="C34" s="1" t="s">
        <v>134</v>
      </c>
      <c r="D34" s="1" t="s">
        <v>135</v>
      </c>
      <c r="E34" s="2" t="s">
        <v>136</v>
      </c>
      <c r="F34" s="2" t="s">
        <v>137</v>
      </c>
      <c r="G34" s="2" t="s">
        <v>21</v>
      </c>
      <c r="H34" s="2">
        <v>0</v>
      </c>
      <c r="I34" s="1">
        <v>0</v>
      </c>
      <c r="J34" s="3" t="s">
        <v>16</v>
      </c>
      <c r="K34" s="2" t="str">
        <f>J34*474.81</f>
        <v>0</v>
      </c>
      <c r="L34" s="5"/>
    </row>
    <row r="35" spans="1:12" customHeight="1" ht="105" outlineLevel="3">
      <c r="A35" s="1"/>
      <c r="B35" s="1">
        <v>824038</v>
      </c>
      <c r="C35" s="1" t="s">
        <v>138</v>
      </c>
      <c r="D35" s="1" t="s">
        <v>139</v>
      </c>
      <c r="E35" s="2" t="s">
        <v>140</v>
      </c>
      <c r="F35" s="2" t="s">
        <v>141</v>
      </c>
      <c r="G35" s="2">
        <v>9</v>
      </c>
      <c r="H35" s="2">
        <v>0</v>
      </c>
      <c r="I35" s="1">
        <v>0</v>
      </c>
      <c r="J35" s="3" t="s">
        <v>16</v>
      </c>
      <c r="K35" s="2" t="str">
        <f>J35*642.39</f>
        <v>0</v>
      </c>
      <c r="L35" s="5"/>
    </row>
    <row r="36" spans="1:12" customHeight="1" ht="105" outlineLevel="3">
      <c r="A36" s="1"/>
      <c r="B36" s="1">
        <v>824039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2</v>
      </c>
      <c r="H36" s="2">
        <v>0</v>
      </c>
      <c r="I36" s="1">
        <v>0</v>
      </c>
      <c r="J36" s="3" t="s">
        <v>16</v>
      </c>
      <c r="K36" s="2" t="str">
        <f>J36*824.67</f>
        <v>0</v>
      </c>
      <c r="L36" s="5"/>
    </row>
    <row r="37" spans="1:12" customHeight="1" ht="105" outlineLevel="3">
      <c r="A37" s="1"/>
      <c r="B37" s="1">
        <v>824040</v>
      </c>
      <c r="C37" s="1" t="s">
        <v>146</v>
      </c>
      <c r="D37" s="1" t="s">
        <v>147</v>
      </c>
      <c r="E37" s="2" t="s">
        <v>148</v>
      </c>
      <c r="F37" s="2" t="s">
        <v>149</v>
      </c>
      <c r="G37" s="2" t="s">
        <v>21</v>
      </c>
      <c r="H37" s="2">
        <v>0</v>
      </c>
      <c r="I37" s="1">
        <v>0</v>
      </c>
      <c r="J37" s="3" t="s">
        <v>16</v>
      </c>
      <c r="K37" s="2" t="str">
        <f>J37*152.88</f>
        <v>0</v>
      </c>
      <c r="L37" s="5"/>
    </row>
    <row r="38" spans="1:12" customHeight="1" ht="105" outlineLevel="3">
      <c r="A38" s="1"/>
      <c r="B38" s="1">
        <v>824041</v>
      </c>
      <c r="C38" s="1" t="s">
        <v>150</v>
      </c>
      <c r="D38" s="1" t="s">
        <v>151</v>
      </c>
      <c r="E38" s="2" t="s">
        <v>152</v>
      </c>
      <c r="F38" s="2" t="s">
        <v>153</v>
      </c>
      <c r="G38" s="2" t="s">
        <v>21</v>
      </c>
      <c r="H38" s="2">
        <v>0</v>
      </c>
      <c r="I38" s="1">
        <v>0</v>
      </c>
      <c r="J38" s="3" t="s">
        <v>16</v>
      </c>
      <c r="K38" s="2" t="str">
        <f>J38*251.37</f>
        <v>0</v>
      </c>
      <c r="L38" s="5"/>
    </row>
    <row r="39" spans="1:12" customHeight="1" ht="105" outlineLevel="3">
      <c r="A39" s="1"/>
      <c r="B39" s="1">
        <v>824042</v>
      </c>
      <c r="C39" s="1" t="s">
        <v>154</v>
      </c>
      <c r="D39" s="1" t="s">
        <v>155</v>
      </c>
      <c r="E39" s="2" t="s">
        <v>156</v>
      </c>
      <c r="F39" s="2" t="s">
        <v>157</v>
      </c>
      <c r="G39" s="2" t="s">
        <v>21</v>
      </c>
      <c r="H39" s="2">
        <v>0</v>
      </c>
      <c r="I39" s="1">
        <v>0</v>
      </c>
      <c r="J39" s="3" t="s">
        <v>16</v>
      </c>
      <c r="K39" s="2" t="str">
        <f>J39*318.99</f>
        <v>0</v>
      </c>
      <c r="L39" s="5"/>
    </row>
    <row r="40" spans="1:12" customHeight="1" ht="105" outlineLevel="3">
      <c r="A40" s="1"/>
      <c r="B40" s="1">
        <v>824043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6</v>
      </c>
      <c r="H40" s="2">
        <v>0</v>
      </c>
      <c r="I40" s="1">
        <v>0</v>
      </c>
      <c r="J40" s="3" t="s">
        <v>16</v>
      </c>
      <c r="K40" s="2" t="str">
        <f>J40*490.98</f>
        <v>0</v>
      </c>
      <c r="L40" s="5"/>
    </row>
    <row r="41" spans="1:12" customHeight="1" ht="105" outlineLevel="3">
      <c r="A41" s="1"/>
      <c r="B41" s="1">
        <v>824044</v>
      </c>
      <c r="C41" s="1" t="s">
        <v>162</v>
      </c>
      <c r="D41" s="1" t="s">
        <v>163</v>
      </c>
      <c r="E41" s="2" t="s">
        <v>164</v>
      </c>
      <c r="F41" s="2" t="s">
        <v>141</v>
      </c>
      <c r="G41" s="2" t="s">
        <v>21</v>
      </c>
      <c r="H41" s="2">
        <v>0</v>
      </c>
      <c r="I41" s="1">
        <v>0</v>
      </c>
      <c r="J41" s="3" t="s">
        <v>16</v>
      </c>
      <c r="K41" s="2" t="str">
        <f>J41*642.39</f>
        <v>0</v>
      </c>
      <c r="L41" s="5"/>
    </row>
    <row r="42" spans="1:12" customHeight="1" ht="105" outlineLevel="3">
      <c r="A42" s="1"/>
      <c r="B42" s="1">
        <v>825303</v>
      </c>
      <c r="C42" s="1" t="s">
        <v>165</v>
      </c>
      <c r="D42" s="1" t="s">
        <v>166</v>
      </c>
      <c r="E42" s="2" t="s">
        <v>167</v>
      </c>
      <c r="F42" s="2" t="s">
        <v>168</v>
      </c>
      <c r="G42" s="2" t="s">
        <v>30</v>
      </c>
      <c r="H42" s="2">
        <v>0</v>
      </c>
      <c r="I42" s="1">
        <v>0</v>
      </c>
      <c r="J42" s="3" t="s">
        <v>16</v>
      </c>
      <c r="K42" s="2" t="str">
        <f>J42*119.07</f>
        <v>0</v>
      </c>
      <c r="L42" s="5"/>
    </row>
    <row r="43" spans="1:12" customHeight="1" ht="105" outlineLevel="3">
      <c r="A43" s="1"/>
      <c r="B43" s="1">
        <v>825304</v>
      </c>
      <c r="C43" s="1" t="s">
        <v>169</v>
      </c>
      <c r="D43" s="1" t="s">
        <v>170</v>
      </c>
      <c r="E43" s="2" t="s">
        <v>171</v>
      </c>
      <c r="F43" s="2" t="s">
        <v>172</v>
      </c>
      <c r="G43" s="2" t="s">
        <v>30</v>
      </c>
      <c r="H43" s="2">
        <v>0</v>
      </c>
      <c r="I43" s="1">
        <v>0</v>
      </c>
      <c r="J43" s="3" t="s">
        <v>16</v>
      </c>
      <c r="K43" s="2" t="str">
        <f>J43*139.65</f>
        <v>0</v>
      </c>
      <c r="L43" s="5"/>
    </row>
    <row r="44" spans="1:12" customHeight="1" ht="105" outlineLevel="3">
      <c r="A44" s="1"/>
      <c r="B44" s="1">
        <v>825305</v>
      </c>
      <c r="C44" s="1" t="s">
        <v>173</v>
      </c>
      <c r="D44" s="1" t="s">
        <v>174</v>
      </c>
      <c r="E44" s="2" t="s">
        <v>175</v>
      </c>
      <c r="F44" s="2" t="s">
        <v>176</v>
      </c>
      <c r="G44" s="2" t="s">
        <v>21</v>
      </c>
      <c r="H44" s="2">
        <v>0</v>
      </c>
      <c r="I44" s="1">
        <v>0</v>
      </c>
      <c r="J44" s="3" t="s">
        <v>16</v>
      </c>
      <c r="K44" s="2" t="str">
        <f>J44*163.17</f>
        <v>0</v>
      </c>
      <c r="L44" s="5"/>
    </row>
    <row r="45" spans="1:12" customHeight="1" ht="105" outlineLevel="3">
      <c r="A45" s="1"/>
      <c r="B45" s="1">
        <v>825306</v>
      </c>
      <c r="C45" s="1" t="s">
        <v>177</v>
      </c>
      <c r="D45" s="1" t="s">
        <v>178</v>
      </c>
      <c r="E45" s="2" t="s">
        <v>179</v>
      </c>
      <c r="F45" s="2" t="s">
        <v>66</v>
      </c>
      <c r="G45" s="2" t="s">
        <v>30</v>
      </c>
      <c r="H45" s="2">
        <v>0</v>
      </c>
      <c r="I45" s="1">
        <v>0</v>
      </c>
      <c r="J45" s="3" t="s">
        <v>16</v>
      </c>
      <c r="K45" s="2" t="str">
        <f>J45*189.63</f>
        <v>0</v>
      </c>
      <c r="L45" s="5"/>
    </row>
    <row r="46" spans="1:12" customHeight="1" ht="105" outlineLevel="3">
      <c r="A46" s="1"/>
      <c r="B46" s="1">
        <v>825307</v>
      </c>
      <c r="C46" s="1" t="s">
        <v>180</v>
      </c>
      <c r="D46" s="1" t="s">
        <v>181</v>
      </c>
      <c r="E46" s="2" t="s">
        <v>182</v>
      </c>
      <c r="F46" s="2" t="s">
        <v>183</v>
      </c>
      <c r="G46" s="2" t="s">
        <v>21</v>
      </c>
      <c r="H46" s="2">
        <v>0</v>
      </c>
      <c r="I46" s="1">
        <v>0</v>
      </c>
      <c r="J46" s="3" t="s">
        <v>16</v>
      </c>
      <c r="K46" s="2" t="str">
        <f>J46*202.86</f>
        <v>0</v>
      </c>
      <c r="L46" s="5"/>
    </row>
    <row r="47" spans="1:12" customHeight="1" ht="105" outlineLevel="3">
      <c r="A47" s="1"/>
      <c r="B47" s="1">
        <v>825308</v>
      </c>
      <c r="C47" s="1" t="s">
        <v>184</v>
      </c>
      <c r="D47" s="1" t="s">
        <v>185</v>
      </c>
      <c r="E47" s="2" t="s">
        <v>186</v>
      </c>
      <c r="F47" s="2" t="s">
        <v>187</v>
      </c>
      <c r="G47" s="2" t="s">
        <v>30</v>
      </c>
      <c r="H47" s="2">
        <v>0</v>
      </c>
      <c r="I47" s="1">
        <v>0</v>
      </c>
      <c r="J47" s="3" t="s">
        <v>16</v>
      </c>
      <c r="K47" s="2" t="str">
        <f>J47*267.54</f>
        <v>0</v>
      </c>
      <c r="L47" s="5"/>
    </row>
    <row r="48" spans="1:12" customHeight="1" ht="105" outlineLevel="3">
      <c r="A48" s="1"/>
      <c r="B48" s="1">
        <v>825309</v>
      </c>
      <c r="C48" s="1" t="s">
        <v>188</v>
      </c>
      <c r="D48" s="1" t="s">
        <v>189</v>
      </c>
      <c r="E48" s="2" t="s">
        <v>190</v>
      </c>
      <c r="F48" s="2" t="s">
        <v>191</v>
      </c>
      <c r="G48" s="2" t="s">
        <v>21</v>
      </c>
      <c r="H48" s="2">
        <v>0</v>
      </c>
      <c r="I48" s="1">
        <v>0</v>
      </c>
      <c r="J48" s="3" t="s">
        <v>16</v>
      </c>
      <c r="K48" s="2" t="str">
        <f>J48*311.64</f>
        <v>0</v>
      </c>
      <c r="L48" s="5"/>
    </row>
    <row r="49" spans="1:12" customHeight="1" ht="105" outlineLevel="3">
      <c r="A49" s="1"/>
      <c r="B49" s="1">
        <v>825310</v>
      </c>
      <c r="C49" s="1" t="s">
        <v>192</v>
      </c>
      <c r="D49" s="1" t="s">
        <v>193</v>
      </c>
      <c r="E49" s="2" t="s">
        <v>194</v>
      </c>
      <c r="F49" s="2" t="s">
        <v>195</v>
      </c>
      <c r="G49" s="2" t="s">
        <v>21</v>
      </c>
      <c r="H49" s="2">
        <v>0</v>
      </c>
      <c r="I49" s="1">
        <v>0</v>
      </c>
      <c r="J49" s="3" t="s">
        <v>16</v>
      </c>
      <c r="K49" s="2" t="str">
        <f>J49*368.97</f>
        <v>0</v>
      </c>
      <c r="L49" s="5"/>
    </row>
    <row r="50" spans="1:12" customHeight="1" ht="105" outlineLevel="3">
      <c r="A50" s="1"/>
      <c r="B50" s="1">
        <v>825311</v>
      </c>
      <c r="C50" s="1" t="s">
        <v>196</v>
      </c>
      <c r="D50" s="1" t="s">
        <v>197</v>
      </c>
      <c r="E50" s="2" t="s">
        <v>198</v>
      </c>
      <c r="F50" s="2" t="s">
        <v>199</v>
      </c>
      <c r="G50" s="2" t="s">
        <v>21</v>
      </c>
      <c r="H50" s="2">
        <v>0</v>
      </c>
      <c r="I50" s="1">
        <v>0</v>
      </c>
      <c r="J50" s="3" t="s">
        <v>16</v>
      </c>
      <c r="K50" s="2" t="str">
        <f>J50*416.01</f>
        <v>0</v>
      </c>
      <c r="L50" s="5"/>
    </row>
    <row r="51" spans="1:12" customHeight="1" ht="105" outlineLevel="3">
      <c r="A51" s="1"/>
      <c r="B51" s="1">
        <v>825312</v>
      </c>
      <c r="C51" s="1" t="s">
        <v>200</v>
      </c>
      <c r="D51" s="1" t="s">
        <v>201</v>
      </c>
      <c r="E51" s="2" t="s">
        <v>202</v>
      </c>
      <c r="F51" s="2" t="s">
        <v>137</v>
      </c>
      <c r="G51" s="2" t="s">
        <v>21</v>
      </c>
      <c r="H51" s="2">
        <v>0</v>
      </c>
      <c r="I51" s="1">
        <v>0</v>
      </c>
      <c r="J51" s="3" t="s">
        <v>16</v>
      </c>
      <c r="K51" s="2" t="str">
        <f>J51*474.81</f>
        <v>0</v>
      </c>
      <c r="L51" s="5"/>
    </row>
    <row r="52" spans="1:12" customHeight="1" ht="105" outlineLevel="3">
      <c r="A52" s="1"/>
      <c r="B52" s="1">
        <v>825313</v>
      </c>
      <c r="C52" s="1" t="s">
        <v>203</v>
      </c>
      <c r="D52" s="1" t="s">
        <v>204</v>
      </c>
      <c r="E52" s="2" t="s">
        <v>205</v>
      </c>
      <c r="F52" s="2" t="s">
        <v>206</v>
      </c>
      <c r="G52" s="2">
        <v>10</v>
      </c>
      <c r="H52" s="2">
        <v>0</v>
      </c>
      <c r="I52" s="1">
        <v>0</v>
      </c>
      <c r="J52" s="3" t="s">
        <v>16</v>
      </c>
      <c r="K52" s="2" t="str">
        <f>J52*518.91</f>
        <v>0</v>
      </c>
      <c r="L52" s="5"/>
    </row>
    <row r="53" spans="1:12" customHeight="1" ht="105" outlineLevel="3">
      <c r="A53" s="1"/>
      <c r="B53" s="1">
        <v>825314</v>
      </c>
      <c r="C53" s="1" t="s">
        <v>207</v>
      </c>
      <c r="D53" s="1" t="s">
        <v>208</v>
      </c>
      <c r="E53" s="2" t="s">
        <v>209</v>
      </c>
      <c r="F53" s="2" t="s">
        <v>210</v>
      </c>
      <c r="G53" s="2">
        <v>10</v>
      </c>
      <c r="H53" s="2">
        <v>0</v>
      </c>
      <c r="I53" s="1">
        <v>0</v>
      </c>
      <c r="J53" s="3" t="s">
        <v>16</v>
      </c>
      <c r="K53" s="2" t="str">
        <f>J53*571.83</f>
        <v>0</v>
      </c>
      <c r="L53" s="5"/>
    </row>
    <row r="54" spans="1:12" customHeight="1" ht="105" outlineLevel="3">
      <c r="A54" s="1"/>
      <c r="B54" s="1">
        <v>825315</v>
      </c>
      <c r="C54" s="1" t="s">
        <v>211</v>
      </c>
      <c r="D54" s="1" t="s">
        <v>212</v>
      </c>
      <c r="E54" s="2" t="s">
        <v>213</v>
      </c>
      <c r="F54" s="2" t="s">
        <v>214</v>
      </c>
      <c r="G54" s="2" t="s">
        <v>215</v>
      </c>
      <c r="H54" s="2">
        <v>0</v>
      </c>
      <c r="I54" s="1">
        <v>0</v>
      </c>
      <c r="J54" s="3" t="s">
        <v>16</v>
      </c>
      <c r="K54" s="2" t="str">
        <f>J54*183.75</f>
        <v>0</v>
      </c>
      <c r="L54" s="5"/>
    </row>
    <row r="55" spans="1:12" customHeight="1" ht="105" outlineLevel="3">
      <c r="A55" s="1"/>
      <c r="B55" s="1">
        <v>825316</v>
      </c>
      <c r="C55" s="1" t="s">
        <v>216</v>
      </c>
      <c r="D55" s="1" t="s">
        <v>217</v>
      </c>
      <c r="E55" s="2" t="s">
        <v>218</v>
      </c>
      <c r="F55" s="2" t="s">
        <v>219</v>
      </c>
      <c r="G55" s="2" t="s">
        <v>215</v>
      </c>
      <c r="H55" s="2">
        <v>0</v>
      </c>
      <c r="I55" s="1">
        <v>0</v>
      </c>
      <c r="J55" s="3" t="s">
        <v>16</v>
      </c>
      <c r="K55" s="2" t="str">
        <f>J55*214.62</f>
        <v>0</v>
      </c>
      <c r="L55" s="5"/>
    </row>
    <row r="56" spans="1:12" customHeight="1" ht="105" outlineLevel="3">
      <c r="A56" s="1"/>
      <c r="B56" s="1">
        <v>825317</v>
      </c>
      <c r="C56" s="1" t="s">
        <v>220</v>
      </c>
      <c r="D56" s="1" t="s">
        <v>221</v>
      </c>
      <c r="E56" s="2" t="s">
        <v>222</v>
      </c>
      <c r="F56" s="2" t="s">
        <v>129</v>
      </c>
      <c r="G56" s="2" t="s">
        <v>21</v>
      </c>
      <c r="H56" s="2">
        <v>0</v>
      </c>
      <c r="I56" s="1">
        <v>0</v>
      </c>
      <c r="J56" s="3" t="s">
        <v>16</v>
      </c>
      <c r="K56" s="2" t="str">
        <f>J56*246.96</f>
        <v>0</v>
      </c>
      <c r="L56" s="5"/>
    </row>
    <row r="57" spans="1:12" customHeight="1" ht="105" outlineLevel="3">
      <c r="A57" s="1"/>
      <c r="B57" s="1">
        <v>825318</v>
      </c>
      <c r="C57" s="1" t="s">
        <v>223</v>
      </c>
      <c r="D57" s="1" t="s">
        <v>224</v>
      </c>
      <c r="E57" s="2" t="s">
        <v>225</v>
      </c>
      <c r="F57" s="2" t="s">
        <v>226</v>
      </c>
      <c r="G57" s="2">
        <v>10</v>
      </c>
      <c r="H57" s="2">
        <v>0</v>
      </c>
      <c r="I57" s="1">
        <v>0</v>
      </c>
      <c r="J57" s="3" t="s">
        <v>16</v>
      </c>
      <c r="K57" s="2" t="str">
        <f>J57*282.24</f>
        <v>0</v>
      </c>
      <c r="L57" s="5"/>
    </row>
    <row r="58" spans="1:12" customHeight="1" ht="105" outlineLevel="3">
      <c r="A58" s="1"/>
      <c r="B58" s="1">
        <v>825319</v>
      </c>
      <c r="C58" s="1" t="s">
        <v>227</v>
      </c>
      <c r="D58" s="1" t="s">
        <v>228</v>
      </c>
      <c r="E58" s="2" t="s">
        <v>229</v>
      </c>
      <c r="F58" s="2" t="s">
        <v>157</v>
      </c>
      <c r="G58" s="2" t="s">
        <v>30</v>
      </c>
      <c r="H58" s="2">
        <v>0</v>
      </c>
      <c r="I58" s="1">
        <v>0</v>
      </c>
      <c r="J58" s="3" t="s">
        <v>16</v>
      </c>
      <c r="K58" s="2" t="str">
        <f>J58*318.99</f>
        <v>0</v>
      </c>
      <c r="L58" s="5"/>
    </row>
    <row r="59" spans="1:12" customHeight="1" ht="105" outlineLevel="3">
      <c r="A59" s="1"/>
      <c r="B59" s="1">
        <v>825320</v>
      </c>
      <c r="C59" s="1" t="s">
        <v>230</v>
      </c>
      <c r="D59" s="1" t="s">
        <v>231</v>
      </c>
      <c r="E59" s="2" t="s">
        <v>232</v>
      </c>
      <c r="F59" s="2" t="s">
        <v>233</v>
      </c>
      <c r="G59" s="2" t="s">
        <v>30</v>
      </c>
      <c r="H59" s="2">
        <v>0</v>
      </c>
      <c r="I59" s="1">
        <v>0</v>
      </c>
      <c r="J59" s="3" t="s">
        <v>16</v>
      </c>
      <c r="K59" s="2" t="str">
        <f>J59*395.43</f>
        <v>0</v>
      </c>
      <c r="L59" s="5"/>
    </row>
    <row r="60" spans="1:12" customHeight="1" ht="105" outlineLevel="3">
      <c r="A60" s="1"/>
      <c r="B60" s="1">
        <v>825321</v>
      </c>
      <c r="C60" s="1" t="s">
        <v>234</v>
      </c>
      <c r="D60" s="1" t="s">
        <v>235</v>
      </c>
      <c r="E60" s="2" t="s">
        <v>236</v>
      </c>
      <c r="F60" s="2" t="s">
        <v>237</v>
      </c>
      <c r="G60" s="2">
        <v>8</v>
      </c>
      <c r="H60" s="2">
        <v>0</v>
      </c>
      <c r="I60" s="1">
        <v>0</v>
      </c>
      <c r="J60" s="3" t="s">
        <v>16</v>
      </c>
      <c r="K60" s="2" t="str">
        <f>J60*465.99</f>
        <v>0</v>
      </c>
      <c r="L60" s="5"/>
    </row>
    <row r="61" spans="1:12" customHeight="1" ht="105" outlineLevel="3">
      <c r="A61" s="1"/>
      <c r="B61" s="1">
        <v>825322</v>
      </c>
      <c r="C61" s="1" t="s">
        <v>238</v>
      </c>
      <c r="D61" s="1" t="s">
        <v>239</v>
      </c>
      <c r="E61" s="2" t="s">
        <v>240</v>
      </c>
      <c r="F61" s="2" t="s">
        <v>241</v>
      </c>
      <c r="G61" s="2">
        <v>8</v>
      </c>
      <c r="H61" s="2">
        <v>0</v>
      </c>
      <c r="I61" s="1">
        <v>0</v>
      </c>
      <c r="J61" s="3" t="s">
        <v>16</v>
      </c>
      <c r="K61" s="2" t="str">
        <f>J61*542.43</f>
        <v>0</v>
      </c>
      <c r="L61" s="5"/>
    </row>
    <row r="62" spans="1:12" customHeight="1" ht="105" outlineLevel="3">
      <c r="A62" s="1"/>
      <c r="B62" s="1">
        <v>825323</v>
      </c>
      <c r="C62" s="1" t="s">
        <v>242</v>
      </c>
      <c r="D62" s="1" t="s">
        <v>243</v>
      </c>
      <c r="E62" s="2" t="s">
        <v>244</v>
      </c>
      <c r="F62" s="2" t="s">
        <v>245</v>
      </c>
      <c r="G62" s="2">
        <v>9</v>
      </c>
      <c r="H62" s="2">
        <v>0</v>
      </c>
      <c r="I62" s="1">
        <v>0</v>
      </c>
      <c r="J62" s="3" t="s">
        <v>16</v>
      </c>
      <c r="K62" s="2" t="str">
        <f>J62*614.46</f>
        <v>0</v>
      </c>
      <c r="L62" s="5"/>
    </row>
    <row r="63" spans="1:12" customHeight="1" ht="105" outlineLevel="3">
      <c r="A63" s="1"/>
      <c r="B63" s="1">
        <v>825324</v>
      </c>
      <c r="C63" s="1" t="s">
        <v>246</v>
      </c>
      <c r="D63" s="1" t="s">
        <v>247</v>
      </c>
      <c r="E63" s="2" t="s">
        <v>248</v>
      </c>
      <c r="F63" s="2" t="s">
        <v>249</v>
      </c>
      <c r="G63" s="2" t="s">
        <v>215</v>
      </c>
      <c r="H63" s="2">
        <v>0</v>
      </c>
      <c r="I63" s="1">
        <v>0</v>
      </c>
      <c r="J63" s="3" t="s">
        <v>16</v>
      </c>
      <c r="K63" s="2" t="str">
        <f>J63*690.90</f>
        <v>0</v>
      </c>
      <c r="L63" s="5"/>
    </row>
    <row r="64" spans="1:12" customHeight="1" ht="105" outlineLevel="3">
      <c r="A64" s="1"/>
      <c r="B64" s="1">
        <v>825325</v>
      </c>
      <c r="C64" s="1" t="s">
        <v>250</v>
      </c>
      <c r="D64" s="1" t="s">
        <v>251</v>
      </c>
      <c r="E64" s="2" t="s">
        <v>252</v>
      </c>
      <c r="F64" s="2" t="s">
        <v>253</v>
      </c>
      <c r="G64" s="2" t="s">
        <v>21</v>
      </c>
      <c r="H64" s="2">
        <v>0</v>
      </c>
      <c r="I64" s="1">
        <v>0</v>
      </c>
      <c r="J64" s="3" t="s">
        <v>16</v>
      </c>
      <c r="K64" s="2" t="str">
        <f>J64*705.60</f>
        <v>0</v>
      </c>
      <c r="L64" s="5"/>
    </row>
    <row r="65" spans="1:12" customHeight="1" ht="105" outlineLevel="3">
      <c r="A65" s="1"/>
      <c r="B65" s="1">
        <v>825326</v>
      </c>
      <c r="C65" s="1" t="s">
        <v>254</v>
      </c>
      <c r="D65" s="1" t="s">
        <v>255</v>
      </c>
      <c r="E65" s="2" t="s">
        <v>256</v>
      </c>
      <c r="F65" s="2" t="s">
        <v>257</v>
      </c>
      <c r="G65" s="2" t="s">
        <v>30</v>
      </c>
      <c r="H65" s="2">
        <v>0</v>
      </c>
      <c r="I65" s="1">
        <v>0</v>
      </c>
      <c r="J65" s="3" t="s">
        <v>16</v>
      </c>
      <c r="K65" s="2" t="str">
        <f>J65*837.90</f>
        <v>0</v>
      </c>
      <c r="L65" s="5"/>
    </row>
    <row r="66" spans="1:12" customHeight="1" ht="105" outlineLevel="3">
      <c r="A66" s="1"/>
      <c r="B66" s="1">
        <v>879948</v>
      </c>
      <c r="C66" s="1" t="s">
        <v>258</v>
      </c>
      <c r="D66" s="1" t="s">
        <v>259</v>
      </c>
      <c r="E66" s="2" t="s">
        <v>260</v>
      </c>
      <c r="F66" s="2" t="s">
        <v>261</v>
      </c>
      <c r="G66" s="2" t="s">
        <v>30</v>
      </c>
      <c r="H66" s="2">
        <v>0</v>
      </c>
      <c r="I66" s="1">
        <v>0</v>
      </c>
      <c r="J66" s="3" t="s">
        <v>16</v>
      </c>
      <c r="K66" s="2" t="str">
        <f>J66*124.95</f>
        <v>0</v>
      </c>
      <c r="L66" s="5"/>
    </row>
    <row r="67" spans="1:12" customHeight="1" ht="105" outlineLevel="3">
      <c r="A67" s="1"/>
      <c r="B67" s="1">
        <v>879949</v>
      </c>
      <c r="C67" s="1" t="s">
        <v>262</v>
      </c>
      <c r="D67" s="1" t="s">
        <v>263</v>
      </c>
      <c r="E67" s="2" t="s">
        <v>264</v>
      </c>
      <c r="F67" s="2" t="s">
        <v>265</v>
      </c>
      <c r="G67" s="2" t="s">
        <v>30</v>
      </c>
      <c r="H67" s="2">
        <v>0</v>
      </c>
      <c r="I67" s="1">
        <v>0</v>
      </c>
      <c r="J67" s="3" t="s">
        <v>16</v>
      </c>
      <c r="K67" s="2" t="str">
        <f>J67*89.67</f>
        <v>0</v>
      </c>
      <c r="L67" s="5"/>
    </row>
    <row r="68" spans="1:12" customHeight="1" ht="105" outlineLevel="3">
      <c r="A68" s="1"/>
      <c r="B68" s="1">
        <v>885978</v>
      </c>
      <c r="C68" s="1" t="s">
        <v>266</v>
      </c>
      <c r="D68" s="1" t="s">
        <v>267</v>
      </c>
      <c r="E68" s="2" t="s">
        <v>268</v>
      </c>
      <c r="F68" s="2" t="s">
        <v>269</v>
      </c>
      <c r="G68" s="2" t="s">
        <v>30</v>
      </c>
      <c r="H68" s="2">
        <v>0</v>
      </c>
      <c r="I68" s="1">
        <v>0</v>
      </c>
      <c r="J68" s="3" t="s">
        <v>16</v>
      </c>
      <c r="K68" s="2" t="str">
        <f>J68*164.64</f>
        <v>0</v>
      </c>
      <c r="L68" s="5"/>
    </row>
    <row r="69" spans="1:12" customHeight="1" ht="105" outlineLevel="3">
      <c r="A69" s="1"/>
      <c r="B69" s="1">
        <v>885979</v>
      </c>
      <c r="C69" s="1" t="s">
        <v>270</v>
      </c>
      <c r="D69" s="1" t="s">
        <v>271</v>
      </c>
      <c r="E69" s="2" t="s">
        <v>272</v>
      </c>
      <c r="F69" s="2" t="s">
        <v>74</v>
      </c>
      <c r="G69" s="2" t="s">
        <v>21</v>
      </c>
      <c r="H69" s="2">
        <v>0</v>
      </c>
      <c r="I69" s="1">
        <v>0</v>
      </c>
      <c r="J69" s="3" t="s">
        <v>16</v>
      </c>
      <c r="K69" s="2" t="str">
        <f>J69*223.44</f>
        <v>0</v>
      </c>
      <c r="L69" s="5"/>
    </row>
    <row r="70" spans="1:12" customHeight="1" ht="105" outlineLevel="3">
      <c r="A70" s="1"/>
      <c r="B70" s="1">
        <v>885980</v>
      </c>
      <c r="C70" s="1" t="s">
        <v>273</v>
      </c>
      <c r="D70" s="1" t="s">
        <v>274</v>
      </c>
      <c r="E70" s="2" t="s">
        <v>275</v>
      </c>
      <c r="F70" s="2" t="s">
        <v>276</v>
      </c>
      <c r="G70" s="2" t="s">
        <v>21</v>
      </c>
      <c r="H70" s="2">
        <v>0</v>
      </c>
      <c r="I70" s="1">
        <v>0</v>
      </c>
      <c r="J70" s="3" t="s">
        <v>16</v>
      </c>
      <c r="K70" s="2" t="str">
        <f>J70*166.11</f>
        <v>0</v>
      </c>
      <c r="L70" s="5"/>
    </row>
    <row r="71" spans="1:12" customHeight="1" ht="105" outlineLevel="3">
      <c r="A71" s="1"/>
      <c r="B71" s="1">
        <v>885981</v>
      </c>
      <c r="C71" s="1" t="s">
        <v>277</v>
      </c>
      <c r="D71" s="1" t="s">
        <v>278</v>
      </c>
      <c r="E71" s="2" t="s">
        <v>279</v>
      </c>
      <c r="F71" s="2" t="s">
        <v>280</v>
      </c>
      <c r="G71" s="2" t="s">
        <v>21</v>
      </c>
      <c r="H71" s="2">
        <v>0</v>
      </c>
      <c r="I71" s="1">
        <v>0</v>
      </c>
      <c r="J71" s="3" t="s">
        <v>16</v>
      </c>
      <c r="K71" s="2" t="str">
        <f>J71*195.51</f>
        <v>0</v>
      </c>
      <c r="L71" s="5"/>
    </row>
    <row r="72" spans="1:12" customHeight="1" ht="105" outlineLevel="3">
      <c r="A72" s="1"/>
      <c r="B72" s="1">
        <v>885982</v>
      </c>
      <c r="C72" s="1" t="s">
        <v>281</v>
      </c>
      <c r="D72" s="1" t="s">
        <v>282</v>
      </c>
      <c r="E72" s="2" t="s">
        <v>283</v>
      </c>
      <c r="F72" s="2" t="s">
        <v>284</v>
      </c>
      <c r="G72" s="2" t="s">
        <v>21</v>
      </c>
      <c r="H72" s="2">
        <v>0</v>
      </c>
      <c r="I72" s="1">
        <v>0</v>
      </c>
      <c r="J72" s="3" t="s">
        <v>16</v>
      </c>
      <c r="K72" s="2" t="str">
        <f>J72*155.82</f>
        <v>0</v>
      </c>
      <c r="L72" s="5"/>
    </row>
    <row r="73" spans="1:12" customHeight="1" ht="105" outlineLevel="3">
      <c r="A73" s="1"/>
      <c r="B73" s="1">
        <v>885847</v>
      </c>
      <c r="C73" s="1" t="s">
        <v>285</v>
      </c>
      <c r="D73" s="1" t="s">
        <v>286</v>
      </c>
      <c r="E73" s="2" t="s">
        <v>287</v>
      </c>
      <c r="F73" s="2" t="s">
        <v>288</v>
      </c>
      <c r="G73" s="2">
        <v>10</v>
      </c>
      <c r="H73" s="2">
        <v>0</v>
      </c>
      <c r="I73" s="1">
        <v>0</v>
      </c>
      <c r="J73" s="3" t="s">
        <v>16</v>
      </c>
      <c r="K73" s="2" t="str">
        <f>J73*294.00</f>
        <v>0</v>
      </c>
      <c r="L73" s="5"/>
    </row>
    <row r="74" spans="1:12" customHeight="1" ht="105" outlineLevel="3">
      <c r="A74" s="1"/>
      <c r="B74" s="1">
        <v>885848</v>
      </c>
      <c r="C74" s="1" t="s">
        <v>289</v>
      </c>
      <c r="D74" s="1" t="s">
        <v>290</v>
      </c>
      <c r="E74" s="2" t="s">
        <v>291</v>
      </c>
      <c r="F74" s="2" t="s">
        <v>292</v>
      </c>
      <c r="G74" s="2">
        <v>7</v>
      </c>
      <c r="H74" s="2">
        <v>0</v>
      </c>
      <c r="I74" s="1">
        <v>0</v>
      </c>
      <c r="J74" s="3" t="s">
        <v>16</v>
      </c>
      <c r="K74" s="2" t="str">
        <f>J74*483.63</f>
        <v>0</v>
      </c>
      <c r="L74" s="5"/>
    </row>
    <row r="75" spans="1:12" customHeight="1" ht="105" outlineLevel="3">
      <c r="A75" s="1"/>
      <c r="B75" s="1">
        <v>885849</v>
      </c>
      <c r="C75" s="1" t="s">
        <v>293</v>
      </c>
      <c r="D75" s="1" t="s">
        <v>294</v>
      </c>
      <c r="E75" s="2" t="s">
        <v>295</v>
      </c>
      <c r="F75" s="2" t="s">
        <v>296</v>
      </c>
      <c r="G75" s="2">
        <v>2</v>
      </c>
      <c r="H75" s="2">
        <v>0</v>
      </c>
      <c r="I75" s="1">
        <v>0</v>
      </c>
      <c r="J75" s="3" t="s">
        <v>16</v>
      </c>
      <c r="K75" s="2" t="str">
        <f>J75*610.05</f>
        <v>0</v>
      </c>
      <c r="L75" s="5"/>
    </row>
    <row r="76" spans="1:12" customHeight="1" ht="105" outlineLevel="3">
      <c r="A76" s="1"/>
      <c r="B76" s="1">
        <v>885850</v>
      </c>
      <c r="C76" s="1" t="s">
        <v>297</v>
      </c>
      <c r="D76" s="1" t="s">
        <v>298</v>
      </c>
      <c r="E76" s="2" t="s">
        <v>299</v>
      </c>
      <c r="F76" s="2" t="s">
        <v>300</v>
      </c>
      <c r="G76" s="2">
        <v>5</v>
      </c>
      <c r="H76" s="2">
        <v>0</v>
      </c>
      <c r="I76" s="1">
        <v>0</v>
      </c>
      <c r="J76" s="3" t="s">
        <v>16</v>
      </c>
      <c r="K76" s="2" t="str">
        <f>J76*712.95</f>
        <v>0</v>
      </c>
      <c r="L76" s="5"/>
    </row>
    <row r="77" spans="1:12" customHeight="1" ht="105" outlineLevel="3">
      <c r="A77" s="1"/>
      <c r="B77" s="1">
        <v>885851</v>
      </c>
      <c r="C77" s="1" t="s">
        <v>301</v>
      </c>
      <c r="D77" s="1" t="s">
        <v>302</v>
      </c>
      <c r="E77" s="2" t="s">
        <v>303</v>
      </c>
      <c r="F77" s="2" t="s">
        <v>304</v>
      </c>
      <c r="G77" s="2">
        <v>0</v>
      </c>
      <c r="H77" s="2">
        <v>0</v>
      </c>
      <c r="I77" s="1">
        <v>0</v>
      </c>
      <c r="J77" s="3" t="s">
        <v>16</v>
      </c>
      <c r="K77" s="2" t="str">
        <f>J77*902.58</f>
        <v>0</v>
      </c>
      <c r="L77" s="5"/>
    </row>
    <row r="78" spans="1:12" customHeight="1" ht="105" outlineLevel="3">
      <c r="A78" s="1"/>
      <c r="B78" s="1">
        <v>885852</v>
      </c>
      <c r="C78" s="1" t="s">
        <v>305</v>
      </c>
      <c r="D78" s="1" t="s">
        <v>306</v>
      </c>
      <c r="E78" s="2" t="s">
        <v>307</v>
      </c>
      <c r="F78" s="2" t="s">
        <v>308</v>
      </c>
      <c r="G78" s="2">
        <v>7</v>
      </c>
      <c r="H78" s="2">
        <v>0</v>
      </c>
      <c r="I78" s="1">
        <v>0</v>
      </c>
      <c r="J78" s="3" t="s">
        <v>16</v>
      </c>
      <c r="K78" s="2" t="str">
        <f>J78*830.55</f>
        <v>0</v>
      </c>
      <c r="L78" s="5"/>
    </row>
    <row r="79" spans="1:12" customHeight="1" ht="105" outlineLevel="3">
      <c r="A79" s="1"/>
      <c r="B79" s="1">
        <v>885853</v>
      </c>
      <c r="C79" s="1" t="s">
        <v>309</v>
      </c>
      <c r="D79" s="1" t="s">
        <v>310</v>
      </c>
      <c r="E79" s="2" t="s">
        <v>311</v>
      </c>
      <c r="F79" s="2" t="s">
        <v>312</v>
      </c>
      <c r="G79" s="2">
        <v>10</v>
      </c>
      <c r="H79" s="2">
        <v>0</v>
      </c>
      <c r="I79" s="1">
        <v>0</v>
      </c>
      <c r="J79" s="3" t="s">
        <v>16</v>
      </c>
      <c r="K79" s="2" t="str">
        <f>J79*430.71</f>
        <v>0</v>
      </c>
      <c r="L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2026-05-01T15:34:27+03:00</dcterms:created>
  <dcterms:modified xsi:type="dcterms:W3CDTF">2026-05-01T15:34:27+03:00</dcterms:modified>
  <dc:title>Untitled Spreadsheet</dc:title>
  <dc:description/>
  <dc:subject/>
  <cp:keywords/>
  <cp:category/>
</cp:coreProperties>
</file>