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<sst xmlns="http://schemas.openxmlformats.org/spreadsheetml/2006/main" uniqueCount="268">
  <si>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</si>
  <si>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</si>
  <si>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</si>
  <si>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</si>
  <si>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</si>
  <si>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</si>
  <si>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</si>
  <si>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</si>
  <si>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</si>
  <si>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</si>
  <si>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</si>
  <si>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Стальные панельные радиаторы</t>
  </si>
  <si>
    <t>Стальные панельные радиаторы боковое подключение Classic</t>
  </si>
  <si>
    <t>ROK-710001</t>
  </si>
  <si>
    <t>Радиатор стальной панельный 11 500 x  400 Classic боковое подключение</t>
  </si>
  <si>
    <t>3 247.87 руб.</t>
  </si>
  <si>
    <t>шт</t>
  </si>
  <si>
    <t>ROK-710002</t>
  </si>
  <si>
    <t>Радиатор стальной панельный 11 500 x  500 Classic боковое подключение</t>
  </si>
  <si>
    <t>3 739.01 руб.</t>
  </si>
  <si>
    <t>ROK-710003</t>
  </si>
  <si>
    <t>Радиатор стальной панельный 11 500 x  600 Classic боковое подключение</t>
  </si>
  <si>
    <t>4 280.74 руб.</t>
  </si>
  <si>
    <t>ROK-710004</t>
  </si>
  <si>
    <t>Радиатор стальной панельный 11 500 x  700 Classic боковое подключение</t>
  </si>
  <si>
    <t>4 745.39 руб.</t>
  </si>
  <si>
    <t>ROK-710005</t>
  </si>
  <si>
    <t>Радиатор стальной панельный 11 500 x  800 Classic боковое подключение</t>
  </si>
  <si>
    <t>5 236.59 руб.</t>
  </si>
  <si>
    <t>ROK-710006</t>
  </si>
  <si>
    <t>Радиатор стальной панельный 11 500 x  900 Classic боковое подключение</t>
  </si>
  <si>
    <t>5 698.84 руб.</t>
  </si>
  <si>
    <t>ROK-710007</t>
  </si>
  <si>
    <t>Радиатор стальной панельный 11 500 x 1000 Classic боковое подключение</t>
  </si>
  <si>
    <t>6 240.53 руб.</t>
  </si>
  <si>
    <t>ROK-710008</t>
  </si>
  <si>
    <t>Радиатор стальной панельный 11 500 x 1100 Classic боковое подключение</t>
  </si>
  <si>
    <t>6 705.24 руб.</t>
  </si>
  <si>
    <t>ROK-710009</t>
  </si>
  <si>
    <t>Радиатор стальной панельный 11 500 x 1200 Classic боковое подключение</t>
  </si>
  <si>
    <t>7 167.47 руб.</t>
  </si>
  <si>
    <t>ROK-710010</t>
  </si>
  <si>
    <t>Радиатор стальной панельный 11 500 x 1400 Classic боковое подключение</t>
  </si>
  <si>
    <t>8 250.89 руб.</t>
  </si>
  <si>
    <t>ROK-710011</t>
  </si>
  <si>
    <t>Радиатор стальной панельный 11 500 x 1600 Classic боковое подключение</t>
  </si>
  <si>
    <t>9 411.38 руб.</t>
  </si>
  <si>
    <t>ROK-710012</t>
  </si>
  <si>
    <t>Радиатор стальной панельный 11 500 x 1800 Classic боковое подключение</t>
  </si>
  <si>
    <t>10 386.47 руб.</t>
  </si>
  <si>
    <t>ROK-710013</t>
  </si>
  <si>
    <t>Радиатор стальной панельный 11 500 x 2000 Classic боковое подключение</t>
  </si>
  <si>
    <t>11 604.70 руб.</t>
  </si>
  <si>
    <t>ROK-710014</t>
  </si>
  <si>
    <t>Радиатор стальной панельный 22 300 x  400 Classic боковое подключение</t>
  </si>
  <si>
    <t>4 509.25 руб.</t>
  </si>
  <si>
    <t>ROK-710015</t>
  </si>
  <si>
    <t>Радиатор стальной панельный 22 300 x  500 Classic боковое подключение</t>
  </si>
  <si>
    <t>4 986.33 руб.</t>
  </si>
  <si>
    <t>ROK-710016</t>
  </si>
  <si>
    <t>Радиатор стальной панельный 22 300 x  600 Classic боковое подключение</t>
  </si>
  <si>
    <t>5 510.30 руб.</t>
  </si>
  <si>
    <t>ROK-710017</t>
  </si>
  <si>
    <t>Радиатор стальной панельный 22 300 x  700 Classic боковое подключение</t>
  </si>
  <si>
    <t>5 961.66 руб.</t>
  </si>
  <si>
    <t>ROK-710018</t>
  </si>
  <si>
    <t>Радиатор стальной панельный 22 300 x  800 Classic боковое подключение</t>
  </si>
  <si>
    <t>6 513.68 руб.</t>
  </si>
  <si>
    <t>ROK-710019</t>
  </si>
  <si>
    <t>Радиатор стальной панельный 22 300 x  900 Classic боковое подключение</t>
  </si>
  <si>
    <t>7 014.15 руб.</t>
  </si>
  <si>
    <t>ROK-710020</t>
  </si>
  <si>
    <t>Радиатор стальной панельный 22 300 x 1000 Classic боковое подключение</t>
  </si>
  <si>
    <t>7 591.84 руб.</t>
  </si>
  <si>
    <t>ROK-710021</t>
  </si>
  <si>
    <t>Радиатор стальной панельный 22 300 x 1200 Classic боковое подключение</t>
  </si>
  <si>
    <t>8 616.24 руб.</t>
  </si>
  <si>
    <t>ROK-710022</t>
  </si>
  <si>
    <t>Радиатор стальной панельный 22 300 x 1400 Classic боковое подключение</t>
  </si>
  <si>
    <t>9 745.89 руб.</t>
  </si>
  <si>
    <t>ROK-710023</t>
  </si>
  <si>
    <t>Радиатор стальной панельный 22 300 x 1600 Classic боковое подключение</t>
  </si>
  <si>
    <t>10 931.67 руб.</t>
  </si>
  <si>
    <t>ROK-710024</t>
  </si>
  <si>
    <t>Радиатор стальной панельный 22 300 x 1800 Classic боковое подключение</t>
  </si>
  <si>
    <t>12 105.76 руб.</t>
  </si>
  <si>
    <t>ROK-710025</t>
  </si>
  <si>
    <t>Радиатор стальной панельный 22 300 x 2000 Classic боковое подключение</t>
  </si>
  <si>
    <t>13 663.37 руб.</t>
  </si>
  <si>
    <t>ROK-710026</t>
  </si>
  <si>
    <t>Радиатор стальной панельный 22 500 x  400 Classic боковое подключение</t>
  </si>
  <si>
    <t>5 207.66 руб.</t>
  </si>
  <si>
    <t>ROK-710027</t>
  </si>
  <si>
    <t>Радиатор стальной панельный 22 500 x  500 Classic боковое подключение</t>
  </si>
  <si>
    <t>5 826.41 руб.</t>
  </si>
  <si>
    <t>ROK-710028</t>
  </si>
  <si>
    <t>Радиатор стальной панельный 22 500 x  600 Classic боковое подключение</t>
  </si>
  <si>
    <t>6 498.14 руб.</t>
  </si>
  <si>
    <t>ROK-710029</t>
  </si>
  <si>
    <t>Радиатор стальной панельный 22 500 x  700 Classic боковое подключение</t>
  </si>
  <si>
    <t>7 143.40 руб.</t>
  </si>
  <si>
    <t>ROK-710030</t>
  </si>
  <si>
    <t>Радиатор стальной панельный 22 500 x  800 Classic боковое подключение</t>
  </si>
  <si>
    <t>7 839.20 руб.</t>
  </si>
  <si>
    <t>ROK-710031</t>
  </si>
  <si>
    <t>Радиатор стальной панельный 22 500 x  900 Classic боковое подключение</t>
  </si>
  <si>
    <t>8 404.98 руб.</t>
  </si>
  <si>
    <t>ROK-710032</t>
  </si>
  <si>
    <t>Радиатор стальной панельный 22 500 x 1000 Classic боковое подключение</t>
  </si>
  <si>
    <t>9 103.19 руб.</t>
  </si>
  <si>
    <t>ROK-710033</t>
  </si>
  <si>
    <t>Радиатор стальной панельный 22 500 x 1100 Classic боковое подключение</t>
  </si>
  <si>
    <t>9 721.94 руб.</t>
  </si>
  <si>
    <t>ROK-710034</t>
  </si>
  <si>
    <t>Радиатор стальной панельный 22 500 x 1200 Classic боковое подключение</t>
  </si>
  <si>
    <t>10 393.69 руб.</t>
  </si>
  <si>
    <t>ROK-710035</t>
  </si>
  <si>
    <t>Радиатор стальной панельный 22 500 x 1400 Classic боковое подключение</t>
  </si>
  <si>
    <t>11 758.78 руб.</t>
  </si>
  <si>
    <t>ROK-710036</t>
  </si>
  <si>
    <t>Радиатор стальной панельный 22 500 x 1600 Classic боковое подключение</t>
  </si>
  <si>
    <t>13 304.44 руб.</t>
  </si>
  <si>
    <t>ROK-710037</t>
  </si>
  <si>
    <t>Радиатор стальной панельный 22 500 x 1800 Classic боковое подключение</t>
  </si>
  <si>
    <t>14 722.58 руб.</t>
  </si>
  <si>
    <t>ROK-710038</t>
  </si>
  <si>
    <t>Радиатор стальной панельный 22 500 x 2000 Classic боковое подключение</t>
  </si>
  <si>
    <t>16 663.11 руб.</t>
  </si>
  <si>
    <t>Стальные панельные радиаторы нижнее подключение Ventil</t>
  </si>
  <si>
    <t>ROK-720001</t>
  </si>
  <si>
    <t>Радиатор стальной панельный 11 500 x  400 Ventil нижнее подключение</t>
  </si>
  <si>
    <t>5 080.06 руб.</t>
  </si>
  <si>
    <t>ROK-720002</t>
  </si>
  <si>
    <t>Радиатор стальной панельный 11 500 x  500 Ventil нижнее подключение</t>
  </si>
  <si>
    <t>5 597.69 руб.</t>
  </si>
  <si>
    <t>ROK-720003</t>
  </si>
  <si>
    <t>Радиатор стальной панельный 11 500 x  600 Ventil нижнее подключение</t>
  </si>
  <si>
    <t>6 137.01 руб.</t>
  </si>
  <si>
    <t>ROK-720004</t>
  </si>
  <si>
    <t>Радиатор стальной панельный 11 500 x  700 Ventil нижнее подключение</t>
  </si>
  <si>
    <t>6 577.56 руб.</t>
  </si>
  <si>
    <t>ROK-720005</t>
  </si>
  <si>
    <t>Радиатор стальной панельный 11 500 x  800 Ventil нижнее подключение</t>
  </si>
  <si>
    <t>7 092.80 руб.</t>
  </si>
  <si>
    <t>ROK-720006</t>
  </si>
  <si>
    <t>Радиатор стальной панельный 11 500 x  900 Ventil нижнее подключение</t>
  </si>
  <si>
    <t>7 557.51 руб.</t>
  </si>
  <si>
    <t>ROK-720007</t>
  </si>
  <si>
    <t>Радиатор стальной панельный 11 500 x 1000 Ventil нижнее подключение</t>
  </si>
  <si>
    <t>8 072.72 руб.</t>
  </si>
  <si>
    <t>ROK-720008</t>
  </si>
  <si>
    <t>Радиатор стальной панельный 11 500 x 1200 Ventil нижнее подключение</t>
  </si>
  <si>
    <t>8 999.67 руб.</t>
  </si>
  <si>
    <t>ROK-720009</t>
  </si>
  <si>
    <t>Радиатор стальной панельный 11 500 x 1400 Ventil нижнее подключение</t>
  </si>
  <si>
    <t>10 107.21 руб.</t>
  </si>
  <si>
    <t>ROK-720010</t>
  </si>
  <si>
    <t>Радиатор стальной панельный 11 500 x 1600 Ventil нижнее подключение</t>
  </si>
  <si>
    <t>11 306.16 руб.</t>
  </si>
  <si>
    <t>ROK-720011</t>
  </si>
  <si>
    <t>Радиатор стальной панельный 11 500 x 1800 Ventil нижнее подключение</t>
  </si>
  <si>
    <t>12 567.74 руб.</t>
  </si>
  <si>
    <t>ROK-720012</t>
  </si>
  <si>
    <t>Радиатор стальной панельный 11 500 x 2000 Ventil нижнее подключение</t>
  </si>
  <si>
    <t>13 848.58 руб.</t>
  </si>
  <si>
    <t>ROK-720013</t>
  </si>
  <si>
    <t>Радиатор стальной панельный 22 200 x  800 Ventil нижнее подключение (без кронштейнов)</t>
  </si>
  <si>
    <t>7 683.68 руб.</t>
  </si>
  <si>
    <t>ROK-720014</t>
  </si>
  <si>
    <t>Радиатор стальной панельный 22 200 x 1000 Ventil нижнее подключение (без кронштейнов)</t>
  </si>
  <si>
    <t>8 704.26 руб.</t>
  </si>
  <si>
    <t>ROK-720016</t>
  </si>
  <si>
    <t>Радиатор стальной панельный 22 200 x 1200 Ventil нижнее подключение (без кронштейнов)</t>
  </si>
  <si>
    <t>9 653.31 руб.</t>
  </si>
  <si>
    <t>ROK-720017</t>
  </si>
  <si>
    <t>Радиатор стальной панельный 22 200 x 1400 Ventil нижнее подключение (без кронштейнов)</t>
  </si>
  <si>
    <t>10 699.93 руб.</t>
  </si>
  <si>
    <t>ROK-720018</t>
  </si>
  <si>
    <t>Радиатор стальной панельный 22 200 x 1600 Ventil нижнее подключение (без кронштейнов)</t>
  </si>
  <si>
    <t>11 830.99 руб.</t>
  </si>
  <si>
    <t>ROK-720019</t>
  </si>
  <si>
    <t>Радиатор стальной панельный 22 200 x 1800 Ventil нижнее подключение (без кронштейнов)</t>
  </si>
  <si>
    <t>13 180.98 руб.</t>
  </si>
  <si>
    <t>ROK-720020</t>
  </si>
  <si>
    <t>Радиатор стальной панельный 22 200 x 2000 Ventil нижнее подключение (без кронштейнов)</t>
  </si>
  <si>
    <t>14 704.25 руб.</t>
  </si>
  <si>
    <t>ROK-720021</t>
  </si>
  <si>
    <t>Радиатор стальной панельный 22 300 x  400 Ventil нижнее подключение</t>
  </si>
  <si>
    <t>6 289.08 руб.</t>
  </si>
  <si>
    <t>ROK-720022</t>
  </si>
  <si>
    <t>Радиатор стальной панельный 22 300 x  500 Ventil нижнее подключение</t>
  </si>
  <si>
    <t>6 763.92 руб.</t>
  </si>
  <si>
    <t>ROK-720023</t>
  </si>
  <si>
    <t>Радиатор стальной панельный 22 300 x  600 Ventil нижнее подключение</t>
  </si>
  <si>
    <t>7 290.14 руб.</t>
  </si>
  <si>
    <t>ROK-720024</t>
  </si>
  <si>
    <t>Радиатор стальной панельный 22 300 x  700 Ventil нижнее подключение</t>
  </si>
  <si>
    <t>7 764.89 руб.</t>
  </si>
  <si>
    <t>ROK-720025</t>
  </si>
  <si>
    <t>Радиатор стальной панельный 22 300 x  800 Ventil нижнее подключение</t>
  </si>
  <si>
    <t>8 293.49 руб.</t>
  </si>
  <si>
    <t>ROK-720026</t>
  </si>
  <si>
    <t>Радиатор стальной панельный 22 300 x  900 Ventil нижнее подключение</t>
  </si>
  <si>
    <t>8 817.42 руб.</t>
  </si>
  <si>
    <t>ROK-720027</t>
  </si>
  <si>
    <t>Радиатор стальной панельный 22 300 x 1000 Ventil нижнее подключение</t>
  </si>
  <si>
    <t>9 395.06 руб.</t>
  </si>
  <si>
    <t>ROK-720028</t>
  </si>
  <si>
    <t>Радиатор стальной панельный 22 300 x 1200 Ventil нижнее подключение</t>
  </si>
  <si>
    <t>10 419.47 руб.</t>
  </si>
  <si>
    <t>ROK-720029</t>
  </si>
  <si>
    <t>Радиатор стальной панельный 22 300 x 1400 Ventil нижнее подключение</t>
  </si>
  <si>
    <t>11 549.16 руб.</t>
  </si>
  <si>
    <t>ROK-720030</t>
  </si>
  <si>
    <t>Радиатор стальной панельный 22 300 x 1600 Ventil нижнее подключение</t>
  </si>
  <si>
    <t>12 769.99 руб.</t>
  </si>
  <si>
    <t>ROK-720031</t>
  </si>
  <si>
    <t>Радиатор стальной панельный 22 300 x 1800 Ventil нижнее подключение</t>
  </si>
  <si>
    <t>14 227.04 руб.</t>
  </si>
  <si>
    <t>ROK-720032</t>
  </si>
  <si>
    <t>Радиатор стальной панельный 22 300 x 2000 Ventil нижнее подключение</t>
  </si>
  <si>
    <t>15 871.27 руб.</t>
  </si>
  <si>
    <t>ROK-720033</t>
  </si>
  <si>
    <t>Радиатор стальной панельный 22 500 x  400 Ventil нижнее подключение</t>
  </si>
  <si>
    <t>7 039.88 руб.</t>
  </si>
  <si>
    <t>&gt;10</t>
  </si>
  <si>
    <t>ROK-720034</t>
  </si>
  <si>
    <t>Радиатор стальной панельный 22 500 x  500 Ventil нижнее правое подключение</t>
  </si>
  <si>
    <t>7 658.60 руб.</t>
  </si>
  <si>
    <t>ROK-720035</t>
  </si>
  <si>
    <t>Радиатор стальной панельный 22 500 x  600 Ventil нижнее правое подключение</t>
  </si>
  <si>
    <t>8 330.35 руб.</t>
  </si>
  <si>
    <t>ROK-720036</t>
  </si>
  <si>
    <t>Радиатор стальной панельный 22 500 x  700 Ventil нижнее правое подключение</t>
  </si>
  <si>
    <t>8 973.22 руб.</t>
  </si>
  <si>
    <t>ROK-720037</t>
  </si>
  <si>
    <t>Радиатор стальной панельный 22 500 x  800 Ventil нижнее правое подключение</t>
  </si>
  <si>
    <t>9 671.36 руб.</t>
  </si>
  <si>
    <t>ROK-720038</t>
  </si>
  <si>
    <t>Радиатор стальной панельный 22 500 x  900 Ventil нижнее правое подключение</t>
  </si>
  <si>
    <t>10 263.67 руб.</t>
  </si>
  <si>
    <t>ROK-720039</t>
  </si>
  <si>
    <t>Радиатор стальной панельный 22 500 x 1000 Ventil нижнее правое подключение</t>
  </si>
  <si>
    <t>10 932.98 руб.</t>
  </si>
  <si>
    <t>ROK-720040</t>
  </si>
  <si>
    <t>Радиатор стальной панельный 22 500 x 1100 Ventil нижнее подключение</t>
  </si>
  <si>
    <t>11 578.23 руб.</t>
  </si>
  <si>
    <t>ROK-720041</t>
  </si>
  <si>
    <t>Радиатор стальной панельный 22 500 x 1200 Ventil нижнее подключение</t>
  </si>
  <si>
    <t>12 223.45 руб.</t>
  </si>
  <si>
    <t>ROK-720042</t>
  </si>
  <si>
    <t>Радиатор стальной панельный 22 500 x 1400 Ventil нижнее подключение</t>
  </si>
  <si>
    <t>13 590.97 руб.</t>
  </si>
  <si>
    <t>ROK-720043</t>
  </si>
  <si>
    <t>Радиатор стальной панельный 22 500 x 1600 Ventil нижнее подключение</t>
  </si>
  <si>
    <t>15 170.39 руб.</t>
  </si>
  <si>
    <t>ROK-720044</t>
  </si>
  <si>
    <t>Радиатор стальной панельный 22 500 x 1800 Ventil нижнее подключение</t>
  </si>
  <si>
    <t>16 906.27 руб.</t>
  </si>
  <si>
    <t>ROK-720045</t>
  </si>
  <si>
    <t>Радиатор стальной панельный 22 500 x 2000 Ventil нижнее подключение</t>
  </si>
  <si>
    <t>18 909.38 руб.</t>
  </si>
  <si>
    <t>УТ000001515</t>
  </si>
  <si>
    <t>Комплект для настенного крепления стального рад-ра 200мм (VC после 1700мм)</t>
  </si>
  <si>
    <t>1 700.00 руб.</t>
  </si>
  <si>
    <t>УТ000002301</t>
  </si>
  <si>
    <t>Термоголовка под клипсу Click-Clack жидкостная, диапазон 8-28С</t>
  </si>
  <si>
    <t>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</si>
</sst>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3789444_60da_11eb_822e_003048fd731b_4b22d4c9_a59e_11ee_a526_047c1617b1431.jpeg"/><Relationship Id="rId2" Type="http://schemas.openxmlformats.org/officeDocument/2006/relationships/image" Target="../media/23789446_60da_11eb_822e_003048fd731b_4b22d4cc_a59e_11ee_a526_047c1617b1432.jpeg"/><Relationship Id="rId3" Type="http://schemas.openxmlformats.org/officeDocument/2006/relationships/image" Target="../media/23789448_60da_11eb_822e_003048fd731b_4b22d4cf_a59e_11ee_a526_047c1617b1433.jpeg"/><Relationship Id="rId4" Type="http://schemas.openxmlformats.org/officeDocument/2006/relationships/image" Target="../media/2378944a_60da_11eb_822e_003048fd731b_4b22d4d2_a59e_11ee_a526_047c1617b1434.jpeg"/><Relationship Id="rId5" Type="http://schemas.openxmlformats.org/officeDocument/2006/relationships/image" Target="../media/2378944c_60da_11eb_822e_003048fd731b_4b22d4d5_a59e_11ee_a526_047c1617b1435.jpeg"/><Relationship Id="rId6" Type="http://schemas.openxmlformats.org/officeDocument/2006/relationships/image" Target="../media/2378944e_60da_11eb_822e_003048fd731b_4b22d4d8_a59e_11ee_a526_047c1617b1436.jpeg"/><Relationship Id="rId7" Type="http://schemas.openxmlformats.org/officeDocument/2006/relationships/image" Target="../media/3ee13a04_60da_11eb_822e_003048fd731b_4b22d4db_a59e_11ee_a526_047c1617b1437.jpeg"/><Relationship Id="rId8" Type="http://schemas.openxmlformats.org/officeDocument/2006/relationships/image" Target="../media/3ee13a06_60da_11eb_822e_003048fd731b_4b22d4de_a59e_11ee_a526_047c1617b1438.jpeg"/><Relationship Id="rId9" Type="http://schemas.openxmlformats.org/officeDocument/2006/relationships/image" Target="../media/3ee13a08_60da_11eb_822e_003048fd731b_4b22d4e1_a59e_11ee_a526_047c1617b1439.jpeg"/><Relationship Id="rId10" Type="http://schemas.openxmlformats.org/officeDocument/2006/relationships/image" Target="../media/3ee13a0a_60da_11eb_822e_003048fd731b_4b22d4e4_a59e_11ee_a526_047c1617b14310.jpeg"/><Relationship Id="rId11" Type="http://schemas.openxmlformats.org/officeDocument/2006/relationships/image" Target="../media/3ee13a0c_60da_11eb_822e_003048fd731b_4b22d4e7_a59e_11ee_a526_047c1617b14311.jpeg"/><Relationship Id="rId12" Type="http://schemas.openxmlformats.org/officeDocument/2006/relationships/image" Target="../media/3ee13a0e_60da_11eb_822e_003048fd731b_4b22d4ea_a59e_11ee_a526_047c1617b14312.jpeg"/><Relationship Id="rId13" Type="http://schemas.openxmlformats.org/officeDocument/2006/relationships/image" Target="../media/3ee13a10_60da_11eb_822e_003048fd731b_4b22d4ed_a59e_11ee_a526_047c1617b14313.jpeg"/><Relationship Id="rId14" Type="http://schemas.openxmlformats.org/officeDocument/2006/relationships/image" Target="../media/3ee13a12_60da_11eb_822e_003048fd731b_4b22d4f0_a59e_11ee_a526_047c1617b14314.jpeg"/><Relationship Id="rId15" Type="http://schemas.openxmlformats.org/officeDocument/2006/relationships/image" Target="../media/3ee13a14_60da_11eb_822e_003048fd731b_4b22d4f3_a59e_11ee_a526_047c1617b14315.jpeg"/><Relationship Id="rId16" Type="http://schemas.openxmlformats.org/officeDocument/2006/relationships/image" Target="../media/3ee13a16_60da_11eb_822e_003048fd731b_4b22d4f6_a59e_11ee_a526_047c1617b14316.jpeg"/><Relationship Id="rId17" Type="http://schemas.openxmlformats.org/officeDocument/2006/relationships/image" Target="../media/3ee13a18_60da_11eb_822e_003048fd731b_4b22d4f9_a59e_11ee_a526_047c1617b14317.jpeg"/><Relationship Id="rId18" Type="http://schemas.openxmlformats.org/officeDocument/2006/relationships/image" Target="../media/3ee13a1a_60da_11eb_822e_003048fd731b_4b22d4fc_a59e_11ee_a526_047c1617b14318.jpeg"/><Relationship Id="rId19" Type="http://schemas.openxmlformats.org/officeDocument/2006/relationships/image" Target="../media/3ee13a1c_60da_11eb_822e_003048fd731b_4b22d4ff_a59e_11ee_a526_047c1617b14319.jpeg"/><Relationship Id="rId20" Type="http://schemas.openxmlformats.org/officeDocument/2006/relationships/image" Target="../media/3ee13a1e_60da_11eb_822e_003048fd731b_4b22d502_a59e_11ee_a526_047c1617b14320.jpeg"/><Relationship Id="rId21" Type="http://schemas.openxmlformats.org/officeDocument/2006/relationships/image" Target="../media/3ee13a20_60da_11eb_822e_003048fd731b_4b22d505_a59e_11ee_a526_047c1617b14321.jpeg"/><Relationship Id="rId22" Type="http://schemas.openxmlformats.org/officeDocument/2006/relationships/image" Target="../media/3ee13a22_60da_11eb_822e_003048fd731b_4b22d508_a59e_11ee_a526_047c1617b14322.jpeg"/><Relationship Id="rId23" Type="http://schemas.openxmlformats.org/officeDocument/2006/relationships/image" Target="../media/3ee13a24_60da_11eb_822e_003048fd731b_4b22d50b_a59e_11ee_a526_047c1617b14323.jpeg"/><Relationship Id="rId24" Type="http://schemas.openxmlformats.org/officeDocument/2006/relationships/image" Target="../media/3ee13a26_60da_11eb_822e_003048fd731b_4b22d50e_a59e_11ee_a526_047c1617b14324.jpeg"/><Relationship Id="rId25" Type="http://schemas.openxmlformats.org/officeDocument/2006/relationships/image" Target="../media/3ee13a28_60da_11eb_822e_003048fd731b_4b22d511_a59e_11ee_a526_047c1617b14325.jpeg"/><Relationship Id="rId26" Type="http://schemas.openxmlformats.org/officeDocument/2006/relationships/image" Target="../media/3ee13a2a_60da_11eb_822e_003048fd731b_4b22d514_a59e_11ee_a526_047c1617b14326.jpeg"/><Relationship Id="rId27" Type="http://schemas.openxmlformats.org/officeDocument/2006/relationships/image" Target="../media/3ee13a2c_60da_11eb_822e_003048fd731b_4b22d517_a59e_11ee_a526_047c1617b14327.jpeg"/><Relationship Id="rId28" Type="http://schemas.openxmlformats.org/officeDocument/2006/relationships/image" Target="../media/3ee13a2e_60da_11eb_822e_003048fd731b_4b22d51a_a59e_11ee_a526_047c1617b14328.jpeg"/><Relationship Id="rId29" Type="http://schemas.openxmlformats.org/officeDocument/2006/relationships/image" Target="../media/3ee13a30_60da_11eb_822e_003048fd731b_4b22d51d_a59e_11ee_a526_047c1617b14329.jpeg"/><Relationship Id="rId30" Type="http://schemas.openxmlformats.org/officeDocument/2006/relationships/image" Target="../media/3ee13a32_60da_11eb_822e_003048fd731b_4b22d520_a59e_11ee_a526_047c1617b14330.jpeg"/><Relationship Id="rId31" Type="http://schemas.openxmlformats.org/officeDocument/2006/relationships/image" Target="../media/3ee13a34_60da_11eb_822e_003048fd731b_4b22d523_a59e_11ee_a526_047c1617b14331.jpeg"/><Relationship Id="rId32" Type="http://schemas.openxmlformats.org/officeDocument/2006/relationships/image" Target="../media/3ee13a36_60da_11eb_822e_003048fd731b_4b22d526_a59e_11ee_a526_047c1617b14332.jpeg"/><Relationship Id="rId33" Type="http://schemas.openxmlformats.org/officeDocument/2006/relationships/image" Target="../media/3ee13a38_60da_11eb_822e_003048fd731b_4b22d529_a59e_11ee_a526_047c1617b14333.jpeg"/><Relationship Id="rId34" Type="http://schemas.openxmlformats.org/officeDocument/2006/relationships/image" Target="../media/3ee13a3a_60da_11eb_822e_003048fd731b_4b22d52c_a59e_11ee_a526_047c1617b14334.jpeg"/><Relationship Id="rId35" Type="http://schemas.openxmlformats.org/officeDocument/2006/relationships/image" Target="../media/3ee13a3c_60da_11eb_822e_003048fd731b_4b22d52f_a59e_11ee_a526_047c1617b14335.jpeg"/><Relationship Id="rId36" Type="http://schemas.openxmlformats.org/officeDocument/2006/relationships/image" Target="../media/3ee13a3e_60da_11eb_822e_003048fd731b_4b22d532_a59e_11ee_a526_047c1617b14336.jpeg"/><Relationship Id="rId37" Type="http://schemas.openxmlformats.org/officeDocument/2006/relationships/image" Target="../media/3ee13a40_60da_11eb_822e_003048fd731b_4b22d535_a59e_11ee_a526_047c1617b14337.jpeg"/><Relationship Id="rId38" Type="http://schemas.openxmlformats.org/officeDocument/2006/relationships/image" Target="../media/3ee13a42_60da_11eb_822e_003048fd731b_4b22d538_a59e_11ee_a526_047c1617b14338.jpeg"/><Relationship Id="rId39" Type="http://schemas.openxmlformats.org/officeDocument/2006/relationships/image" Target="../media/3ee13a44_60da_11eb_822e_003048fd731b_4b22d53b_a59e_11ee_a526_047c1617b14339.jpeg"/><Relationship Id="rId40" Type="http://schemas.openxmlformats.org/officeDocument/2006/relationships/image" Target="../media/3ee13a46_60da_11eb_822e_003048fd731b_4b22d53e_a59e_11ee_a526_047c1617b14340.jpeg"/><Relationship Id="rId41" Type="http://schemas.openxmlformats.org/officeDocument/2006/relationships/image" Target="../media/3ee13a48_60da_11eb_822e_003048fd731b_4b22d541_a59e_11ee_a526_047c1617b14341.jpeg"/><Relationship Id="rId42" Type="http://schemas.openxmlformats.org/officeDocument/2006/relationships/image" Target="../media/3ee13a4a_60da_11eb_822e_003048fd731b_4b22d544_a59e_11ee_a526_047c1617b14342.jpeg"/><Relationship Id="rId43" Type="http://schemas.openxmlformats.org/officeDocument/2006/relationships/image" Target="../media/3ee13a4c_60da_11eb_822e_003048fd731b_4b22d547_a59e_11ee_a526_047c1617b14343.jpeg"/><Relationship Id="rId44" Type="http://schemas.openxmlformats.org/officeDocument/2006/relationships/image" Target="../media/3ee13a4e_60da_11eb_822e_003048fd731b_4b22d54a_a59e_11ee_a526_047c1617b14344.jpeg"/><Relationship Id="rId45" Type="http://schemas.openxmlformats.org/officeDocument/2006/relationships/image" Target="../media/3ee13a50_60da_11eb_822e_003048fd731b_4b22d54d_a59e_11ee_a526_047c1617b14345.jpeg"/><Relationship Id="rId46" Type="http://schemas.openxmlformats.org/officeDocument/2006/relationships/image" Target="../media/3ee13a52_60da_11eb_822e_003048fd731b_4b22d550_a59e_11ee_a526_047c1617b14346.jpeg"/><Relationship Id="rId47" Type="http://schemas.openxmlformats.org/officeDocument/2006/relationships/image" Target="../media/3ee13a54_60da_11eb_822e_003048fd731b_4b22d553_a59e_11ee_a526_047c1617b14347.jpeg"/><Relationship Id="rId48" Type="http://schemas.openxmlformats.org/officeDocument/2006/relationships/image" Target="../media/3ee13a56_60da_11eb_822e_003048fd731b_4b22d556_a59e_11ee_a526_047c1617b14348.jpeg"/><Relationship Id="rId49" Type="http://schemas.openxmlformats.org/officeDocument/2006/relationships/image" Target="../media/3ee13a58_60da_11eb_822e_003048fd731b_4b22d559_a59e_11ee_a526_047c1617b14349.jpeg"/><Relationship Id="rId50" Type="http://schemas.openxmlformats.org/officeDocument/2006/relationships/image" Target="../media/3ee13a5a_60da_11eb_822e_003048fd731b_4b22d55c_a59e_11ee_a526_047c1617b14350.jpeg"/><Relationship Id="rId51" Type="http://schemas.openxmlformats.org/officeDocument/2006/relationships/image" Target="../media/3ee13a5c_60da_11eb_822e_003048fd731b_4b22d55f_a59e_11ee_a526_047c1617b14351.jpeg"/><Relationship Id="rId52" Type="http://schemas.openxmlformats.org/officeDocument/2006/relationships/image" Target="../media/3ee13a5e_60da_11eb_822e_003048fd731b_4b22d562_a59e_11ee_a526_047c1617b14352.jpeg"/><Relationship Id="rId53" Type="http://schemas.openxmlformats.org/officeDocument/2006/relationships/image" Target="../media/3ee13a62_60da_11eb_822e_003048fd731b_4b22d565_a59e_11ee_a526_047c1617b14353.jpeg"/><Relationship Id="rId54" Type="http://schemas.openxmlformats.org/officeDocument/2006/relationships/image" Target="../media/3ee13a64_60da_11eb_822e_003048fd731b_4b22d568_a59e_11ee_a526_047c1617b14354.jpeg"/><Relationship Id="rId55" Type="http://schemas.openxmlformats.org/officeDocument/2006/relationships/image" Target="../media/3ee13a66_60da_11eb_822e_003048fd731b_4b22d56b_a59e_11ee_a526_047c1617b14355.jpeg"/><Relationship Id="rId56" Type="http://schemas.openxmlformats.org/officeDocument/2006/relationships/image" Target="../media/3ee13a68_60da_11eb_822e_003048fd731b_4b22d56e_a59e_11ee_a526_047c1617b14356.jpeg"/><Relationship Id="rId57" Type="http://schemas.openxmlformats.org/officeDocument/2006/relationships/image" Target="../media/3ee13a6a_60da_11eb_822e_003048fd731b_4b22d571_a59e_11ee_a526_047c1617b14357.jpeg"/><Relationship Id="rId58" Type="http://schemas.openxmlformats.org/officeDocument/2006/relationships/image" Target="../media/3ee13a6c_60da_11eb_822e_003048fd731b_4b22d574_a59e_11ee_a526_047c1617b14358.jpeg"/><Relationship Id="rId59" Type="http://schemas.openxmlformats.org/officeDocument/2006/relationships/image" Target="../media/3ee13a6e_60da_11eb_822e_003048fd731b_4b22d577_a59e_11ee_a526_047c1617b14359.jpeg"/><Relationship Id="rId60" Type="http://schemas.openxmlformats.org/officeDocument/2006/relationships/image" Target="../media/3ee13a70_60da_11eb_822e_003048fd731b_4b22d57a_a59e_11ee_a526_047c1617b14360.jpeg"/><Relationship Id="rId61" Type="http://schemas.openxmlformats.org/officeDocument/2006/relationships/image" Target="../media/3ee13a72_60da_11eb_822e_003048fd731b_4b22d57d_a59e_11ee_a526_047c1617b14361.jpeg"/><Relationship Id="rId62" Type="http://schemas.openxmlformats.org/officeDocument/2006/relationships/image" Target="../media/3ee13a74_60da_11eb_822e_003048fd731b_4b22d580_a59e_11ee_a526_047c1617b14362.jpeg"/><Relationship Id="rId63" Type="http://schemas.openxmlformats.org/officeDocument/2006/relationships/image" Target="../media/3ee13a76_60da_11eb_822e_003048fd731b_4b22d583_a59e_11ee_a526_047c1617b14363.jpeg"/><Relationship Id="rId64" Type="http://schemas.openxmlformats.org/officeDocument/2006/relationships/image" Target="../media/3ee13a78_60da_11eb_822e_003048fd731b_4b22d586_a59e_11ee_a526_047c1617b14364.jpeg"/><Relationship Id="rId65" Type="http://schemas.openxmlformats.org/officeDocument/2006/relationships/image" Target="../media/3ee13a7a_60da_11eb_822e_003048fd731b_4b22d589_a59e_11ee_a526_047c1617b14365.jpeg"/><Relationship Id="rId66" Type="http://schemas.openxmlformats.org/officeDocument/2006/relationships/image" Target="../media/3ee13a7c_60da_11eb_822e_003048fd731b_4b22d58c_a59e_11ee_a526_047c1617b14366.jpeg"/><Relationship Id="rId67" Type="http://schemas.openxmlformats.org/officeDocument/2006/relationships/image" Target="../media/3ee13a7e_60da_11eb_822e_003048fd731b_4b22d58f_a59e_11ee_a526_047c1617b14367.jpeg"/><Relationship Id="rId68" Type="http://schemas.openxmlformats.org/officeDocument/2006/relationships/image" Target="../media/3ee13a80_60da_11eb_822e_003048fd731b_4b22d592_a59e_11ee_a526_047c1617b14368.jpeg"/><Relationship Id="rId69" Type="http://schemas.openxmlformats.org/officeDocument/2006/relationships/image" Target="../media/3ee13a82_60da_11eb_822e_003048fd731b_4b22d595_a59e_11ee_a526_047c1617b14369.jpeg"/><Relationship Id="rId70" Type="http://schemas.openxmlformats.org/officeDocument/2006/relationships/image" Target="../media/3ee13a84_60da_11eb_822e_003048fd731b_4b22d598_a59e_11ee_a526_047c1617b14370.jpeg"/><Relationship Id="rId71" Type="http://schemas.openxmlformats.org/officeDocument/2006/relationships/image" Target="../media/3ee13a86_60da_11eb_822e_003048fd731b_4b22d59b_a59e_11ee_a526_047c1617b14371.jpeg"/><Relationship Id="rId72" Type="http://schemas.openxmlformats.org/officeDocument/2006/relationships/image" Target="../media/3ee13a88_60da_11eb_822e_003048fd731b_4b22d59e_a59e_11ee_a526_047c1617b14372.jpeg"/><Relationship Id="rId73" Type="http://schemas.openxmlformats.org/officeDocument/2006/relationships/image" Target="../media/3ee13a8a_60da_11eb_822e_003048fd731b_4b22d5a1_a59e_11ee_a526_047c1617b14373.jpeg"/><Relationship Id="rId74" Type="http://schemas.openxmlformats.org/officeDocument/2006/relationships/image" Target="../media/3ee13a8c_60da_11eb_822e_003048fd731b_4b22d5a4_a59e_11ee_a526_047c1617b14374.jpeg"/><Relationship Id="rId75" Type="http://schemas.openxmlformats.org/officeDocument/2006/relationships/image" Target="../media/3ee13a8e_60da_11eb_822e_003048fd731b_4b22d5a7_a59e_11ee_a526_047c1617b14375.jpeg"/><Relationship Id="rId76" Type="http://schemas.openxmlformats.org/officeDocument/2006/relationships/image" Target="../media/3ee13a90_60da_11eb_822e_003048fd731b_4b22d5aa_a59e_11ee_a526_047c1617b14376.jpeg"/><Relationship Id="rId77" Type="http://schemas.openxmlformats.org/officeDocument/2006/relationships/image" Target="../media/3ee13a92_60da_11eb_822e_003048fd731b_4b22d5ad_a59e_11ee_a526_047c1617b14377.jpeg"/><Relationship Id="rId78" Type="http://schemas.openxmlformats.org/officeDocument/2006/relationships/image" Target="../media/3ee13a94_60da_11eb_822e_003048fd731b_4b22d5b0_a59e_11ee_a526_047c1617b14378.jpeg"/><Relationship Id="rId79" Type="http://schemas.openxmlformats.org/officeDocument/2006/relationships/image" Target="../media/3ee13a96_60da_11eb_822e_003048fd731b_4b22d5b3_a59e_11ee_a526_047c1617b14379.jpeg"/><Relationship Id="rId80" Type="http://schemas.openxmlformats.org/officeDocument/2006/relationships/image" Target="../media/3ee13a98_60da_11eb_822e_003048fd731b_4b22d5b6_a59e_11ee_a526_047c1617b14380.jpeg"/><Relationship Id="rId81" Type="http://schemas.openxmlformats.org/officeDocument/2006/relationships/image" Target="../media/3ee13a9a_60da_11eb_822e_003048fd731b_4b22d5b9_a59e_11ee_a526_047c1617b14381.jpeg"/><Relationship Id="rId82" Type="http://schemas.openxmlformats.org/officeDocument/2006/relationships/image" Target="../media/3ee13a9c_60da_11eb_822e_003048fd731b_4b22d5bc_a59e_11ee_a526_047c1617b14382.jpeg"/><Relationship Id="rId83" Type="http://schemas.openxmlformats.org/officeDocument/2006/relationships/image" Target="../media/fc9aaea7_f821_11ec_a2ce_00259070b487_d43ed6d0_f115_11ee_a58b_047c1617b14383.jpeg"/><Relationship Id="rId84" Type="http://schemas.openxmlformats.org/officeDocument/2006/relationships/image" Target="../media/7da5d160_7587_11ef_a63a_047c1617b143_a256dc21_274d_11f1_a88f_047c1617b1438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839165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J5*3247.87</f>
        <v>0</v>
      </c>
      <c r="L5" s="5"/>
    </row>
    <row r="6" spans="1:12" customHeight="1" ht="105" outlineLevel="4">
      <c r="A6" s="1"/>
      <c r="B6" s="1">
        <v>839166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J6*3739.01</f>
        <v>0</v>
      </c>
      <c r="L6" s="5"/>
    </row>
    <row r="7" spans="1:12" customHeight="1" ht="105" outlineLevel="4">
      <c r="A7" s="1"/>
      <c r="B7" s="1">
        <v>839167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J7*4280.74</f>
        <v>0</v>
      </c>
      <c r="L7" s="5"/>
    </row>
    <row r="8" spans="1:12" customHeight="1" ht="105" outlineLevel="4">
      <c r="A8" s="1"/>
      <c r="B8" s="1">
        <v>839168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J8*4745.39</f>
        <v>0</v>
      </c>
      <c r="L8" s="5"/>
    </row>
    <row r="9" spans="1:12" customHeight="1" ht="105" outlineLevel="4">
      <c r="A9" s="1"/>
      <c r="B9" s="1">
        <v>839169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J9*5236.59</f>
        <v>0</v>
      </c>
      <c r="L9" s="5"/>
    </row>
    <row r="10" spans="1:12" customHeight="1" ht="105" outlineLevel="4">
      <c r="A10" s="1"/>
      <c r="B10" s="1">
        <v>839170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J10*5698.84</f>
        <v>0</v>
      </c>
      <c r="L10" s="5"/>
    </row>
    <row r="11" spans="1:12" customHeight="1" ht="105" outlineLevel="4">
      <c r="A11" s="1"/>
      <c r="B11" s="1">
        <v>839171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J11*6240.53</f>
        <v>0</v>
      </c>
      <c r="L11" s="5"/>
    </row>
    <row r="12" spans="1:12" customHeight="1" ht="105" outlineLevel="4">
      <c r="A12" s="1"/>
      <c r="B12" s="1">
        <v>839172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J12*6705.24</f>
        <v>0</v>
      </c>
      <c r="L12" s="5"/>
    </row>
    <row r="13" spans="1:12" customHeight="1" ht="105" outlineLevel="4">
      <c r="A13" s="1"/>
      <c r="B13" s="1">
        <v>839173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J13*7167.47</f>
        <v>0</v>
      </c>
      <c r="L13" s="5"/>
    </row>
    <row r="14" spans="1:12" customHeight="1" ht="105" outlineLevel="4">
      <c r="A14" s="1"/>
      <c r="B14" s="1">
        <v>839174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J14*8250.89</f>
        <v>0</v>
      </c>
      <c r="L14" s="5"/>
    </row>
    <row r="15" spans="1:12" customHeight="1" ht="105" outlineLevel="4">
      <c r="A15" s="1"/>
      <c r="B15" s="1">
        <v>839175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J15*9411.38</f>
        <v>0</v>
      </c>
      <c r="L15" s="5"/>
    </row>
    <row r="16" spans="1:12" customHeight="1" ht="105" outlineLevel="4">
      <c r="A16" s="1"/>
      <c r="B16" s="1">
        <v>839176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J16*10386.47</f>
        <v>0</v>
      </c>
      <c r="L16" s="5"/>
    </row>
    <row r="17" spans="1:12" customHeight="1" ht="105" outlineLevel="4">
      <c r="A17" s="1"/>
      <c r="B17" s="1">
        <v>839177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J17*11604.70</f>
        <v>0</v>
      </c>
      <c r="L17" s="5"/>
    </row>
    <row r="18" spans="1:12" customHeight="1" ht="105" outlineLevel="4">
      <c r="A18" s="1"/>
      <c r="B18" s="1">
        <v>839178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J18*4509.25</f>
        <v>0</v>
      </c>
      <c r="L18" s="5"/>
    </row>
    <row r="19" spans="1:12" customHeight="1" ht="105" outlineLevel="4">
      <c r="A19" s="1"/>
      <c r="B19" s="1">
        <v>839179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J19*4986.33</f>
        <v>0</v>
      </c>
      <c r="L19" s="5"/>
    </row>
    <row r="20" spans="1:12" customHeight="1" ht="105" outlineLevel="4">
      <c r="A20" s="1"/>
      <c r="B20" s="1">
        <v>839180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J20*5510.30</f>
        <v>0</v>
      </c>
      <c r="L20" s="5"/>
    </row>
    <row r="21" spans="1:12" customHeight="1" ht="105" outlineLevel="4">
      <c r="A21" s="1"/>
      <c r="B21" s="1">
        <v>839181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J21*5961.66</f>
        <v>0</v>
      </c>
      <c r="L21" s="5"/>
    </row>
    <row r="22" spans="1:12" customHeight="1" ht="105" outlineLevel="4">
      <c r="A22" s="1"/>
      <c r="B22" s="1">
        <v>839182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J22*6513.68</f>
        <v>0</v>
      </c>
      <c r="L22" s="5"/>
    </row>
    <row r="23" spans="1:12" customHeight="1" ht="105" outlineLevel="4">
      <c r="A23" s="1"/>
      <c r="B23" s="1">
        <v>839183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J23*7014.15</f>
        <v>0</v>
      </c>
      <c r="L23" s="5"/>
    </row>
    <row r="24" spans="1:12" customHeight="1" ht="105" outlineLevel="4">
      <c r="A24" s="1"/>
      <c r="B24" s="1">
        <v>839184</v>
      </c>
      <c r="C24" s="1" t="s">
        <v>71</v>
      </c>
      <c r="D24" s="1"/>
      <c r="E24" s="2" t="s">
        <v>72</v>
      </c>
      <c r="F24" s="2" t="s">
        <v>73</v>
      </c>
      <c r="G24" s="2">
        <v>3</v>
      </c>
      <c r="H24" s="2">
        <v>0</v>
      </c>
      <c r="I24" s="1">
        <v>0</v>
      </c>
      <c r="J24" s="3" t="s">
        <v>16</v>
      </c>
      <c r="K24" s="2" t="str">
        <f>J24*7591.84</f>
        <v>0</v>
      </c>
      <c r="L24" s="5"/>
    </row>
    <row r="25" spans="1:12" customHeight="1" ht="105" outlineLevel="4">
      <c r="A25" s="1"/>
      <c r="B25" s="1">
        <v>839185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J25*8616.24</f>
        <v>0</v>
      </c>
      <c r="L25" s="5"/>
    </row>
    <row r="26" spans="1:12" customHeight="1" ht="105" outlineLevel="4">
      <c r="A26" s="1"/>
      <c r="B26" s="1">
        <v>839186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16</v>
      </c>
      <c r="K26" s="2" t="str">
        <f>J26*9745.89</f>
        <v>0</v>
      </c>
      <c r="L26" s="5"/>
    </row>
    <row r="27" spans="1:12" customHeight="1" ht="105" outlineLevel="4">
      <c r="A27" s="1"/>
      <c r="B27" s="1">
        <v>839187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J27*10931.67</f>
        <v>0</v>
      </c>
      <c r="L27" s="5"/>
    </row>
    <row r="28" spans="1:12" customHeight="1" ht="105" outlineLevel="4">
      <c r="A28" s="1"/>
      <c r="B28" s="1">
        <v>839188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J28*12105.76</f>
        <v>0</v>
      </c>
      <c r="L28" s="5"/>
    </row>
    <row r="29" spans="1:12" customHeight="1" ht="105" outlineLevel="4">
      <c r="A29" s="1"/>
      <c r="B29" s="1">
        <v>839189</v>
      </c>
      <c r="C29" s="1" t="s">
        <v>86</v>
      </c>
      <c r="D29" s="1"/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16</v>
      </c>
      <c r="K29" s="2" t="str">
        <f>J29*13663.37</f>
        <v>0</v>
      </c>
      <c r="L29" s="5"/>
    </row>
    <row r="30" spans="1:12" customHeight="1" ht="105" outlineLevel="4">
      <c r="A30" s="1"/>
      <c r="B30" s="1">
        <v>839190</v>
      </c>
      <c r="C30" s="1" t="s">
        <v>89</v>
      </c>
      <c r="D30" s="1"/>
      <c r="E30" s="2" t="s">
        <v>90</v>
      </c>
      <c r="F30" s="2" t="s">
        <v>91</v>
      </c>
      <c r="G30" s="2">
        <v>0</v>
      </c>
      <c r="H30" s="2">
        <v>0</v>
      </c>
      <c r="I30" s="1">
        <v>0</v>
      </c>
      <c r="J30" s="3" t="s">
        <v>16</v>
      </c>
      <c r="K30" s="2" t="str">
        <f>J30*5207.66</f>
        <v>0</v>
      </c>
      <c r="L30" s="5"/>
    </row>
    <row r="31" spans="1:12" customHeight="1" ht="105" outlineLevel="4">
      <c r="A31" s="1"/>
      <c r="B31" s="1">
        <v>839191</v>
      </c>
      <c r="C31" s="1" t="s">
        <v>92</v>
      </c>
      <c r="D31" s="1"/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16</v>
      </c>
      <c r="K31" s="2" t="str">
        <f>J31*5826.41</f>
        <v>0</v>
      </c>
      <c r="L31" s="5"/>
    </row>
    <row r="32" spans="1:12" customHeight="1" ht="105" outlineLevel="4">
      <c r="A32" s="1"/>
      <c r="B32" s="1">
        <v>839192</v>
      </c>
      <c r="C32" s="1" t="s">
        <v>95</v>
      </c>
      <c r="D32" s="1"/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16</v>
      </c>
      <c r="K32" s="2" t="str">
        <f>J32*6498.14</f>
        <v>0</v>
      </c>
      <c r="L32" s="5"/>
    </row>
    <row r="33" spans="1:12" customHeight="1" ht="105" outlineLevel="4">
      <c r="A33" s="1"/>
      <c r="B33" s="1">
        <v>839193</v>
      </c>
      <c r="C33" s="1" t="s">
        <v>98</v>
      </c>
      <c r="D33" s="1"/>
      <c r="E33" s="2" t="s">
        <v>99</v>
      </c>
      <c r="F33" s="2" t="s">
        <v>100</v>
      </c>
      <c r="G33" s="2">
        <v>0</v>
      </c>
      <c r="H33" s="2">
        <v>0</v>
      </c>
      <c r="I33" s="1">
        <v>0</v>
      </c>
      <c r="J33" s="3" t="s">
        <v>16</v>
      </c>
      <c r="K33" s="2" t="str">
        <f>J33*7143.40</f>
        <v>0</v>
      </c>
      <c r="L33" s="5"/>
    </row>
    <row r="34" spans="1:12" customHeight="1" ht="105" outlineLevel="4">
      <c r="A34" s="1"/>
      <c r="B34" s="1">
        <v>839194</v>
      </c>
      <c r="C34" s="1" t="s">
        <v>101</v>
      </c>
      <c r="D34" s="1"/>
      <c r="E34" s="2" t="s">
        <v>102</v>
      </c>
      <c r="F34" s="2" t="s">
        <v>103</v>
      </c>
      <c r="G34" s="2">
        <v>0</v>
      </c>
      <c r="H34" s="2">
        <v>0</v>
      </c>
      <c r="I34" s="1">
        <v>0</v>
      </c>
      <c r="J34" s="3" t="s">
        <v>16</v>
      </c>
      <c r="K34" s="2" t="str">
        <f>J34*7839.20</f>
        <v>0</v>
      </c>
      <c r="L34" s="5"/>
    </row>
    <row r="35" spans="1:12" customHeight="1" ht="105" outlineLevel="4">
      <c r="A35" s="1"/>
      <c r="B35" s="1">
        <v>839195</v>
      </c>
      <c r="C35" s="1" t="s">
        <v>104</v>
      </c>
      <c r="D35" s="1"/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16</v>
      </c>
      <c r="K35" s="2" t="str">
        <f>J35*8404.98</f>
        <v>0</v>
      </c>
      <c r="L35" s="5"/>
    </row>
    <row r="36" spans="1:12" customHeight="1" ht="105" outlineLevel="4">
      <c r="A36" s="1"/>
      <c r="B36" s="1">
        <v>839196</v>
      </c>
      <c r="C36" s="1" t="s">
        <v>107</v>
      </c>
      <c r="D36" s="1"/>
      <c r="E36" s="2" t="s">
        <v>108</v>
      </c>
      <c r="F36" s="2" t="s">
        <v>109</v>
      </c>
      <c r="G36" s="2">
        <v>-1</v>
      </c>
      <c r="H36" s="2">
        <v>0</v>
      </c>
      <c r="I36" s="1">
        <v>0</v>
      </c>
      <c r="J36" s="3" t="s">
        <v>16</v>
      </c>
      <c r="K36" s="2" t="str">
        <f>J36*9103.19</f>
        <v>0</v>
      </c>
      <c r="L36" s="5"/>
    </row>
    <row r="37" spans="1:12" customHeight="1" ht="105" outlineLevel="4">
      <c r="A37" s="1"/>
      <c r="B37" s="1">
        <v>839197</v>
      </c>
      <c r="C37" s="1" t="s">
        <v>110</v>
      </c>
      <c r="D37" s="1"/>
      <c r="E37" s="2" t="s">
        <v>111</v>
      </c>
      <c r="F37" s="2" t="s">
        <v>112</v>
      </c>
      <c r="G37" s="2">
        <v>0</v>
      </c>
      <c r="H37" s="2">
        <v>0</v>
      </c>
      <c r="I37" s="1">
        <v>0</v>
      </c>
      <c r="J37" s="3" t="s">
        <v>16</v>
      </c>
      <c r="K37" s="2" t="str">
        <f>J37*9721.94</f>
        <v>0</v>
      </c>
      <c r="L37" s="5"/>
    </row>
    <row r="38" spans="1:12" customHeight="1" ht="105" outlineLevel="4">
      <c r="A38" s="1"/>
      <c r="B38" s="1">
        <v>839198</v>
      </c>
      <c r="C38" s="1" t="s">
        <v>113</v>
      </c>
      <c r="D38" s="1"/>
      <c r="E38" s="2" t="s">
        <v>114</v>
      </c>
      <c r="F38" s="2" t="s">
        <v>115</v>
      </c>
      <c r="G38" s="2">
        <v>0</v>
      </c>
      <c r="H38" s="2">
        <v>0</v>
      </c>
      <c r="I38" s="1">
        <v>0</v>
      </c>
      <c r="J38" s="3" t="s">
        <v>16</v>
      </c>
      <c r="K38" s="2" t="str">
        <f>J38*10393.69</f>
        <v>0</v>
      </c>
      <c r="L38" s="5"/>
    </row>
    <row r="39" spans="1:12" customHeight="1" ht="105" outlineLevel="4">
      <c r="A39" s="1"/>
      <c r="B39" s="1">
        <v>839199</v>
      </c>
      <c r="C39" s="1" t="s">
        <v>116</v>
      </c>
      <c r="D39" s="1"/>
      <c r="E39" s="2" t="s">
        <v>117</v>
      </c>
      <c r="F39" s="2" t="s">
        <v>118</v>
      </c>
      <c r="G39" s="2">
        <v>0</v>
      </c>
      <c r="H39" s="2">
        <v>0</v>
      </c>
      <c r="I39" s="1">
        <v>0</v>
      </c>
      <c r="J39" s="3" t="s">
        <v>16</v>
      </c>
      <c r="K39" s="2" t="str">
        <f>J39*11758.78</f>
        <v>0</v>
      </c>
      <c r="L39" s="5"/>
    </row>
    <row r="40" spans="1:12" customHeight="1" ht="105" outlineLevel="4">
      <c r="A40" s="1"/>
      <c r="B40" s="1">
        <v>839200</v>
      </c>
      <c r="C40" s="1" t="s">
        <v>119</v>
      </c>
      <c r="D40" s="1"/>
      <c r="E40" s="2" t="s">
        <v>120</v>
      </c>
      <c r="F40" s="2" t="s">
        <v>121</v>
      </c>
      <c r="G40" s="2">
        <v>0</v>
      </c>
      <c r="H40" s="2">
        <v>0</v>
      </c>
      <c r="I40" s="1">
        <v>0</v>
      </c>
      <c r="J40" s="3" t="s">
        <v>16</v>
      </c>
      <c r="K40" s="2" t="str">
        <f>J40*13304.44</f>
        <v>0</v>
      </c>
      <c r="L40" s="5"/>
    </row>
    <row r="41" spans="1:12" customHeight="1" ht="105" outlineLevel="4">
      <c r="A41" s="1"/>
      <c r="B41" s="1">
        <v>839201</v>
      </c>
      <c r="C41" s="1" t="s">
        <v>122</v>
      </c>
      <c r="D41" s="1"/>
      <c r="E41" s="2" t="s">
        <v>123</v>
      </c>
      <c r="F41" s="2" t="s">
        <v>124</v>
      </c>
      <c r="G41" s="2">
        <v>0</v>
      </c>
      <c r="H41" s="2">
        <v>0</v>
      </c>
      <c r="I41" s="1">
        <v>0</v>
      </c>
      <c r="J41" s="3" t="s">
        <v>16</v>
      </c>
      <c r="K41" s="2" t="str">
        <f>J41*14722.58</f>
        <v>0</v>
      </c>
      <c r="L41" s="5"/>
    </row>
    <row r="42" spans="1:12" customHeight="1" ht="105" outlineLevel="4">
      <c r="A42" s="1"/>
      <c r="B42" s="1">
        <v>839202</v>
      </c>
      <c r="C42" s="1" t="s">
        <v>125</v>
      </c>
      <c r="D42" s="1"/>
      <c r="E42" s="2" t="s">
        <v>126</v>
      </c>
      <c r="F42" s="2" t="s">
        <v>127</v>
      </c>
      <c r="G42" s="2">
        <v>0</v>
      </c>
      <c r="H42" s="2">
        <v>0</v>
      </c>
      <c r="I42" s="1">
        <v>0</v>
      </c>
      <c r="J42" s="3" t="s">
        <v>16</v>
      </c>
      <c r="K42" s="2" t="str">
        <f>J42*16663.11</f>
        <v>0</v>
      </c>
      <c r="L42" s="5"/>
    </row>
    <row r="43" spans="1:12" outlineLevel="2">
      <c r="A43" s="8" t="s">
        <v>128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839203</v>
      </c>
      <c r="C44" s="1" t="s">
        <v>129</v>
      </c>
      <c r="D44" s="1"/>
      <c r="E44" s="2" t="s">
        <v>130</v>
      </c>
      <c r="F44" s="2" t="s">
        <v>131</v>
      </c>
      <c r="G44" s="2">
        <v>0</v>
      </c>
      <c r="H44" s="2">
        <v>0</v>
      </c>
      <c r="I44" s="1">
        <v>0</v>
      </c>
      <c r="J44" s="3" t="s">
        <v>16</v>
      </c>
      <c r="K44" s="2" t="str">
        <f>J44*5080.06</f>
        <v>0</v>
      </c>
      <c r="L44" s="5"/>
    </row>
    <row r="45" spans="1:12" customHeight="1" ht="105" outlineLevel="4">
      <c r="A45" s="1"/>
      <c r="B45" s="1">
        <v>839204</v>
      </c>
      <c r="C45" s="1" t="s">
        <v>132</v>
      </c>
      <c r="D45" s="1"/>
      <c r="E45" s="2" t="s">
        <v>133</v>
      </c>
      <c r="F45" s="2" t="s">
        <v>134</v>
      </c>
      <c r="G45" s="2">
        <v>0</v>
      </c>
      <c r="H45" s="2">
        <v>0</v>
      </c>
      <c r="I45" s="1">
        <v>0</v>
      </c>
      <c r="J45" s="3" t="s">
        <v>16</v>
      </c>
      <c r="K45" s="2" t="str">
        <f>J45*5597.69</f>
        <v>0</v>
      </c>
      <c r="L45" s="5"/>
    </row>
    <row r="46" spans="1:12" customHeight="1" ht="105" outlineLevel="4">
      <c r="A46" s="1"/>
      <c r="B46" s="1">
        <v>839205</v>
      </c>
      <c r="C46" s="1" t="s">
        <v>135</v>
      </c>
      <c r="D46" s="1"/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16</v>
      </c>
      <c r="K46" s="2" t="str">
        <f>J46*6137.01</f>
        <v>0</v>
      </c>
      <c r="L46" s="5"/>
    </row>
    <row r="47" spans="1:12" customHeight="1" ht="105" outlineLevel="4">
      <c r="A47" s="1"/>
      <c r="B47" s="1">
        <v>839206</v>
      </c>
      <c r="C47" s="1" t="s">
        <v>138</v>
      </c>
      <c r="D47" s="1"/>
      <c r="E47" s="2" t="s">
        <v>139</v>
      </c>
      <c r="F47" s="2" t="s">
        <v>140</v>
      </c>
      <c r="G47" s="2">
        <v>0</v>
      </c>
      <c r="H47" s="2">
        <v>0</v>
      </c>
      <c r="I47" s="1">
        <v>0</v>
      </c>
      <c r="J47" s="3" t="s">
        <v>16</v>
      </c>
      <c r="K47" s="2" t="str">
        <f>J47*6577.56</f>
        <v>0</v>
      </c>
      <c r="L47" s="5"/>
    </row>
    <row r="48" spans="1:12" customHeight="1" ht="105" outlineLevel="4">
      <c r="A48" s="1"/>
      <c r="B48" s="1">
        <v>839207</v>
      </c>
      <c r="C48" s="1" t="s">
        <v>141</v>
      </c>
      <c r="D48" s="1"/>
      <c r="E48" s="2" t="s">
        <v>142</v>
      </c>
      <c r="F48" s="2" t="s">
        <v>143</v>
      </c>
      <c r="G48" s="2">
        <v>0</v>
      </c>
      <c r="H48" s="2">
        <v>0</v>
      </c>
      <c r="I48" s="1">
        <v>0</v>
      </c>
      <c r="J48" s="3" t="s">
        <v>16</v>
      </c>
      <c r="K48" s="2" t="str">
        <f>J48*7092.80</f>
        <v>0</v>
      </c>
      <c r="L48" s="5"/>
    </row>
    <row r="49" spans="1:12" customHeight="1" ht="105" outlineLevel="4">
      <c r="A49" s="1"/>
      <c r="B49" s="1">
        <v>839208</v>
      </c>
      <c r="C49" s="1" t="s">
        <v>144</v>
      </c>
      <c r="D49" s="1"/>
      <c r="E49" s="2" t="s">
        <v>145</v>
      </c>
      <c r="F49" s="2" t="s">
        <v>146</v>
      </c>
      <c r="G49" s="2">
        <v>0</v>
      </c>
      <c r="H49" s="2">
        <v>0</v>
      </c>
      <c r="I49" s="1">
        <v>0</v>
      </c>
      <c r="J49" s="3" t="s">
        <v>16</v>
      </c>
      <c r="K49" s="2" t="str">
        <f>J49*7557.51</f>
        <v>0</v>
      </c>
      <c r="L49" s="5"/>
    </row>
    <row r="50" spans="1:12" customHeight="1" ht="105" outlineLevel="4">
      <c r="A50" s="1"/>
      <c r="B50" s="1">
        <v>839209</v>
      </c>
      <c r="C50" s="1" t="s">
        <v>147</v>
      </c>
      <c r="D50" s="1"/>
      <c r="E50" s="2" t="s">
        <v>148</v>
      </c>
      <c r="F50" s="2" t="s">
        <v>149</v>
      </c>
      <c r="G50" s="2">
        <v>0</v>
      </c>
      <c r="H50" s="2">
        <v>0</v>
      </c>
      <c r="I50" s="1">
        <v>0</v>
      </c>
      <c r="J50" s="3" t="s">
        <v>16</v>
      </c>
      <c r="K50" s="2" t="str">
        <f>J50*8072.72</f>
        <v>0</v>
      </c>
      <c r="L50" s="5"/>
    </row>
    <row r="51" spans="1:12" customHeight="1" ht="105" outlineLevel="4">
      <c r="A51" s="1"/>
      <c r="B51" s="1">
        <v>839210</v>
      </c>
      <c r="C51" s="1" t="s">
        <v>150</v>
      </c>
      <c r="D51" s="1"/>
      <c r="E51" s="2" t="s">
        <v>151</v>
      </c>
      <c r="F51" s="2" t="s">
        <v>152</v>
      </c>
      <c r="G51" s="2">
        <v>0</v>
      </c>
      <c r="H51" s="2">
        <v>0</v>
      </c>
      <c r="I51" s="1">
        <v>0</v>
      </c>
      <c r="J51" s="3" t="s">
        <v>16</v>
      </c>
      <c r="K51" s="2" t="str">
        <f>J51*8999.67</f>
        <v>0</v>
      </c>
      <c r="L51" s="5"/>
    </row>
    <row r="52" spans="1:12" customHeight="1" ht="105" outlineLevel="4">
      <c r="A52" s="1"/>
      <c r="B52" s="1">
        <v>839211</v>
      </c>
      <c r="C52" s="1" t="s">
        <v>153</v>
      </c>
      <c r="D52" s="1"/>
      <c r="E52" s="2" t="s">
        <v>154</v>
      </c>
      <c r="F52" s="2" t="s">
        <v>155</v>
      </c>
      <c r="G52" s="2">
        <v>0</v>
      </c>
      <c r="H52" s="2">
        <v>0</v>
      </c>
      <c r="I52" s="1">
        <v>0</v>
      </c>
      <c r="J52" s="3" t="s">
        <v>16</v>
      </c>
      <c r="K52" s="2" t="str">
        <f>J52*10107.21</f>
        <v>0</v>
      </c>
      <c r="L52" s="5"/>
    </row>
    <row r="53" spans="1:12" customHeight="1" ht="105" outlineLevel="4">
      <c r="A53" s="1"/>
      <c r="B53" s="1">
        <v>839212</v>
      </c>
      <c r="C53" s="1" t="s">
        <v>156</v>
      </c>
      <c r="D53" s="1"/>
      <c r="E53" s="2" t="s">
        <v>157</v>
      </c>
      <c r="F53" s="2" t="s">
        <v>158</v>
      </c>
      <c r="G53" s="2">
        <v>0</v>
      </c>
      <c r="H53" s="2">
        <v>0</v>
      </c>
      <c r="I53" s="1">
        <v>0</v>
      </c>
      <c r="J53" s="3" t="s">
        <v>16</v>
      </c>
      <c r="K53" s="2" t="str">
        <f>J53*11306.16</f>
        <v>0</v>
      </c>
      <c r="L53" s="5"/>
    </row>
    <row r="54" spans="1:12" customHeight="1" ht="105" outlineLevel="4">
      <c r="A54" s="1"/>
      <c r="B54" s="1">
        <v>839213</v>
      </c>
      <c r="C54" s="1" t="s">
        <v>159</v>
      </c>
      <c r="D54" s="1"/>
      <c r="E54" s="2" t="s">
        <v>160</v>
      </c>
      <c r="F54" s="2" t="s">
        <v>161</v>
      </c>
      <c r="G54" s="2">
        <v>0</v>
      </c>
      <c r="H54" s="2">
        <v>0</v>
      </c>
      <c r="I54" s="1">
        <v>0</v>
      </c>
      <c r="J54" s="3" t="s">
        <v>16</v>
      </c>
      <c r="K54" s="2" t="str">
        <f>J54*12567.74</f>
        <v>0</v>
      </c>
      <c r="L54" s="5"/>
    </row>
    <row r="55" spans="1:12" customHeight="1" ht="105" outlineLevel="4">
      <c r="A55" s="1"/>
      <c r="B55" s="1">
        <v>839214</v>
      </c>
      <c r="C55" s="1" t="s">
        <v>162</v>
      </c>
      <c r="D55" s="1"/>
      <c r="E55" s="2" t="s">
        <v>163</v>
      </c>
      <c r="F55" s="2" t="s">
        <v>164</v>
      </c>
      <c r="G55" s="2">
        <v>0</v>
      </c>
      <c r="H55" s="2">
        <v>0</v>
      </c>
      <c r="I55" s="1">
        <v>0</v>
      </c>
      <c r="J55" s="3" t="s">
        <v>16</v>
      </c>
      <c r="K55" s="2" t="str">
        <f>J55*13848.58</f>
        <v>0</v>
      </c>
      <c r="L55" s="5"/>
    </row>
    <row r="56" spans="1:12" customHeight="1" ht="105" outlineLevel="4">
      <c r="A56" s="1"/>
      <c r="B56" s="1">
        <v>839215</v>
      </c>
      <c r="C56" s="1" t="s">
        <v>165</v>
      </c>
      <c r="D56" s="1"/>
      <c r="E56" s="2" t="s">
        <v>166</v>
      </c>
      <c r="F56" s="2" t="s">
        <v>167</v>
      </c>
      <c r="G56" s="2">
        <v>0</v>
      </c>
      <c r="H56" s="2">
        <v>0</v>
      </c>
      <c r="I56" s="1">
        <v>0</v>
      </c>
      <c r="J56" s="3" t="s">
        <v>16</v>
      </c>
      <c r="K56" s="2" t="str">
        <f>J56*7683.68</f>
        <v>0</v>
      </c>
      <c r="L56" s="5"/>
    </row>
    <row r="57" spans="1:12" customHeight="1" ht="105" outlineLevel="4">
      <c r="A57" s="1"/>
      <c r="B57" s="1">
        <v>839216</v>
      </c>
      <c r="C57" s="1" t="s">
        <v>168</v>
      </c>
      <c r="D57" s="1"/>
      <c r="E57" s="2" t="s">
        <v>169</v>
      </c>
      <c r="F57" s="2" t="s">
        <v>170</v>
      </c>
      <c r="G57" s="2">
        <v>0</v>
      </c>
      <c r="H57" s="2">
        <v>0</v>
      </c>
      <c r="I57" s="1">
        <v>0</v>
      </c>
      <c r="J57" s="3" t="s">
        <v>16</v>
      </c>
      <c r="K57" s="2" t="str">
        <f>J57*8704.26</f>
        <v>0</v>
      </c>
      <c r="L57" s="5"/>
    </row>
    <row r="58" spans="1:12" customHeight="1" ht="105" outlineLevel="4">
      <c r="A58" s="1"/>
      <c r="B58" s="1">
        <v>839217</v>
      </c>
      <c r="C58" s="1" t="s">
        <v>171</v>
      </c>
      <c r="D58" s="1"/>
      <c r="E58" s="2" t="s">
        <v>172</v>
      </c>
      <c r="F58" s="2" t="s">
        <v>173</v>
      </c>
      <c r="G58" s="2">
        <v>0</v>
      </c>
      <c r="H58" s="2">
        <v>0</v>
      </c>
      <c r="I58" s="1">
        <v>0</v>
      </c>
      <c r="J58" s="3" t="s">
        <v>16</v>
      </c>
      <c r="K58" s="2" t="str">
        <f>J58*9653.31</f>
        <v>0</v>
      </c>
      <c r="L58" s="5"/>
    </row>
    <row r="59" spans="1:12" customHeight="1" ht="105" outlineLevel="4">
      <c r="A59" s="1"/>
      <c r="B59" s="1">
        <v>839218</v>
      </c>
      <c r="C59" s="1" t="s">
        <v>174</v>
      </c>
      <c r="D59" s="1"/>
      <c r="E59" s="2" t="s">
        <v>175</v>
      </c>
      <c r="F59" s="2" t="s">
        <v>176</v>
      </c>
      <c r="G59" s="2">
        <v>0</v>
      </c>
      <c r="H59" s="2">
        <v>0</v>
      </c>
      <c r="I59" s="1">
        <v>0</v>
      </c>
      <c r="J59" s="3" t="s">
        <v>16</v>
      </c>
      <c r="K59" s="2" t="str">
        <f>J59*10699.93</f>
        <v>0</v>
      </c>
      <c r="L59" s="5"/>
    </row>
    <row r="60" spans="1:12" customHeight="1" ht="105" outlineLevel="4">
      <c r="A60" s="1"/>
      <c r="B60" s="1">
        <v>839219</v>
      </c>
      <c r="C60" s="1" t="s">
        <v>177</v>
      </c>
      <c r="D60" s="1"/>
      <c r="E60" s="2" t="s">
        <v>178</v>
      </c>
      <c r="F60" s="2" t="s">
        <v>179</v>
      </c>
      <c r="G60" s="2">
        <v>0</v>
      </c>
      <c r="H60" s="2">
        <v>0</v>
      </c>
      <c r="I60" s="1">
        <v>0</v>
      </c>
      <c r="J60" s="3" t="s">
        <v>16</v>
      </c>
      <c r="K60" s="2" t="str">
        <f>J60*11830.99</f>
        <v>0</v>
      </c>
      <c r="L60" s="5"/>
    </row>
    <row r="61" spans="1:12" customHeight="1" ht="105" outlineLevel="4">
      <c r="A61" s="1"/>
      <c r="B61" s="1">
        <v>839220</v>
      </c>
      <c r="C61" s="1" t="s">
        <v>180</v>
      </c>
      <c r="D61" s="1"/>
      <c r="E61" s="2" t="s">
        <v>181</v>
      </c>
      <c r="F61" s="2" t="s">
        <v>182</v>
      </c>
      <c r="G61" s="2">
        <v>0</v>
      </c>
      <c r="H61" s="2">
        <v>0</v>
      </c>
      <c r="I61" s="1">
        <v>0</v>
      </c>
      <c r="J61" s="3" t="s">
        <v>16</v>
      </c>
      <c r="K61" s="2" t="str">
        <f>J61*13180.98</f>
        <v>0</v>
      </c>
      <c r="L61" s="5"/>
    </row>
    <row r="62" spans="1:12" customHeight="1" ht="105" outlineLevel="4">
      <c r="A62" s="1"/>
      <c r="B62" s="1">
        <v>839221</v>
      </c>
      <c r="C62" s="1" t="s">
        <v>183</v>
      </c>
      <c r="D62" s="1"/>
      <c r="E62" s="2" t="s">
        <v>184</v>
      </c>
      <c r="F62" s="2" t="s">
        <v>185</v>
      </c>
      <c r="G62" s="2">
        <v>0</v>
      </c>
      <c r="H62" s="2">
        <v>0</v>
      </c>
      <c r="I62" s="1">
        <v>0</v>
      </c>
      <c r="J62" s="3" t="s">
        <v>16</v>
      </c>
      <c r="K62" s="2" t="str">
        <f>J62*14704.25</f>
        <v>0</v>
      </c>
      <c r="L62" s="5"/>
    </row>
    <row r="63" spans="1:12" customHeight="1" ht="105" outlineLevel="4">
      <c r="A63" s="1"/>
      <c r="B63" s="1">
        <v>839222</v>
      </c>
      <c r="C63" s="1" t="s">
        <v>186</v>
      </c>
      <c r="D63" s="1"/>
      <c r="E63" s="2" t="s">
        <v>187</v>
      </c>
      <c r="F63" s="2" t="s">
        <v>188</v>
      </c>
      <c r="G63" s="2">
        <v>0</v>
      </c>
      <c r="H63" s="2">
        <v>0</v>
      </c>
      <c r="I63" s="1">
        <v>0</v>
      </c>
      <c r="J63" s="3" t="s">
        <v>16</v>
      </c>
      <c r="K63" s="2" t="str">
        <f>J63*6289.08</f>
        <v>0</v>
      </c>
      <c r="L63" s="5"/>
    </row>
    <row r="64" spans="1:12" customHeight="1" ht="105" outlineLevel="4">
      <c r="A64" s="1"/>
      <c r="B64" s="1">
        <v>839223</v>
      </c>
      <c r="C64" s="1" t="s">
        <v>189</v>
      </c>
      <c r="D64" s="1"/>
      <c r="E64" s="2" t="s">
        <v>190</v>
      </c>
      <c r="F64" s="2" t="s">
        <v>191</v>
      </c>
      <c r="G64" s="2">
        <v>0</v>
      </c>
      <c r="H64" s="2">
        <v>0</v>
      </c>
      <c r="I64" s="1">
        <v>0</v>
      </c>
      <c r="J64" s="3" t="s">
        <v>16</v>
      </c>
      <c r="K64" s="2" t="str">
        <f>J64*6763.92</f>
        <v>0</v>
      </c>
      <c r="L64" s="5"/>
    </row>
    <row r="65" spans="1:12" customHeight="1" ht="105" outlineLevel="4">
      <c r="A65" s="1"/>
      <c r="B65" s="1">
        <v>839224</v>
      </c>
      <c r="C65" s="1" t="s">
        <v>192</v>
      </c>
      <c r="D65" s="1"/>
      <c r="E65" s="2" t="s">
        <v>193</v>
      </c>
      <c r="F65" s="2" t="s">
        <v>194</v>
      </c>
      <c r="G65" s="2">
        <v>0</v>
      </c>
      <c r="H65" s="2">
        <v>0</v>
      </c>
      <c r="I65" s="1">
        <v>0</v>
      </c>
      <c r="J65" s="3" t="s">
        <v>16</v>
      </c>
      <c r="K65" s="2" t="str">
        <f>J65*7290.14</f>
        <v>0</v>
      </c>
      <c r="L65" s="5"/>
    </row>
    <row r="66" spans="1:12" customHeight="1" ht="105" outlineLevel="4">
      <c r="A66" s="1"/>
      <c r="B66" s="1">
        <v>839225</v>
      </c>
      <c r="C66" s="1" t="s">
        <v>195</v>
      </c>
      <c r="D66" s="1"/>
      <c r="E66" s="2" t="s">
        <v>196</v>
      </c>
      <c r="F66" s="2" t="s">
        <v>197</v>
      </c>
      <c r="G66" s="2">
        <v>0</v>
      </c>
      <c r="H66" s="2">
        <v>0</v>
      </c>
      <c r="I66" s="1">
        <v>0</v>
      </c>
      <c r="J66" s="3" t="s">
        <v>16</v>
      </c>
      <c r="K66" s="2" t="str">
        <f>J66*7764.89</f>
        <v>0</v>
      </c>
      <c r="L66" s="5"/>
    </row>
    <row r="67" spans="1:12" customHeight="1" ht="105" outlineLevel="4">
      <c r="A67" s="1"/>
      <c r="B67" s="1">
        <v>839226</v>
      </c>
      <c r="C67" s="1" t="s">
        <v>198</v>
      </c>
      <c r="D67" s="1"/>
      <c r="E67" s="2" t="s">
        <v>199</v>
      </c>
      <c r="F67" s="2" t="s">
        <v>200</v>
      </c>
      <c r="G67" s="2">
        <v>0</v>
      </c>
      <c r="H67" s="2">
        <v>0</v>
      </c>
      <c r="I67" s="1">
        <v>0</v>
      </c>
      <c r="J67" s="3" t="s">
        <v>16</v>
      </c>
      <c r="K67" s="2" t="str">
        <f>J67*8293.49</f>
        <v>0</v>
      </c>
      <c r="L67" s="5"/>
    </row>
    <row r="68" spans="1:12" customHeight="1" ht="105" outlineLevel="4">
      <c r="A68" s="1"/>
      <c r="B68" s="1">
        <v>839227</v>
      </c>
      <c r="C68" s="1" t="s">
        <v>201</v>
      </c>
      <c r="D68" s="1"/>
      <c r="E68" s="2" t="s">
        <v>202</v>
      </c>
      <c r="F68" s="2" t="s">
        <v>203</v>
      </c>
      <c r="G68" s="2">
        <v>0</v>
      </c>
      <c r="H68" s="2">
        <v>0</v>
      </c>
      <c r="I68" s="1">
        <v>0</v>
      </c>
      <c r="J68" s="3" t="s">
        <v>16</v>
      </c>
      <c r="K68" s="2" t="str">
        <f>J68*8817.42</f>
        <v>0</v>
      </c>
      <c r="L68" s="5"/>
    </row>
    <row r="69" spans="1:12" customHeight="1" ht="105" outlineLevel="4">
      <c r="A69" s="1"/>
      <c r="B69" s="1">
        <v>839228</v>
      </c>
      <c r="C69" s="1" t="s">
        <v>204</v>
      </c>
      <c r="D69" s="1"/>
      <c r="E69" s="2" t="s">
        <v>205</v>
      </c>
      <c r="F69" s="2" t="s">
        <v>206</v>
      </c>
      <c r="G69" s="2">
        <v>0</v>
      </c>
      <c r="H69" s="2">
        <v>0</v>
      </c>
      <c r="I69" s="1">
        <v>0</v>
      </c>
      <c r="J69" s="3" t="s">
        <v>16</v>
      </c>
      <c r="K69" s="2" t="str">
        <f>J69*9395.06</f>
        <v>0</v>
      </c>
      <c r="L69" s="5"/>
    </row>
    <row r="70" spans="1:12" customHeight="1" ht="105" outlineLevel="4">
      <c r="A70" s="1"/>
      <c r="B70" s="1">
        <v>839229</v>
      </c>
      <c r="C70" s="1" t="s">
        <v>207</v>
      </c>
      <c r="D70" s="1"/>
      <c r="E70" s="2" t="s">
        <v>208</v>
      </c>
      <c r="F70" s="2" t="s">
        <v>209</v>
      </c>
      <c r="G70" s="2">
        <v>1</v>
      </c>
      <c r="H70" s="2">
        <v>0</v>
      </c>
      <c r="I70" s="1">
        <v>0</v>
      </c>
      <c r="J70" s="3" t="s">
        <v>16</v>
      </c>
      <c r="K70" s="2" t="str">
        <f>J70*10419.47</f>
        <v>0</v>
      </c>
      <c r="L70" s="5"/>
    </row>
    <row r="71" spans="1:12" customHeight="1" ht="105" outlineLevel="4">
      <c r="A71" s="1"/>
      <c r="B71" s="1">
        <v>839230</v>
      </c>
      <c r="C71" s="1" t="s">
        <v>210</v>
      </c>
      <c r="D71" s="1"/>
      <c r="E71" s="2" t="s">
        <v>211</v>
      </c>
      <c r="F71" s="2" t="s">
        <v>212</v>
      </c>
      <c r="G71" s="2">
        <v>0</v>
      </c>
      <c r="H71" s="2">
        <v>0</v>
      </c>
      <c r="I71" s="1">
        <v>0</v>
      </c>
      <c r="J71" s="3" t="s">
        <v>16</v>
      </c>
      <c r="K71" s="2" t="str">
        <f>J71*11549.16</f>
        <v>0</v>
      </c>
      <c r="L71" s="5"/>
    </row>
    <row r="72" spans="1:12" customHeight="1" ht="105" outlineLevel="4">
      <c r="A72" s="1"/>
      <c r="B72" s="1">
        <v>839231</v>
      </c>
      <c r="C72" s="1" t="s">
        <v>213</v>
      </c>
      <c r="D72" s="1"/>
      <c r="E72" s="2" t="s">
        <v>214</v>
      </c>
      <c r="F72" s="2" t="s">
        <v>215</v>
      </c>
      <c r="G72" s="2">
        <v>0</v>
      </c>
      <c r="H72" s="2">
        <v>0</v>
      </c>
      <c r="I72" s="1">
        <v>0</v>
      </c>
      <c r="J72" s="3" t="s">
        <v>16</v>
      </c>
      <c r="K72" s="2" t="str">
        <f>J72*12769.99</f>
        <v>0</v>
      </c>
      <c r="L72" s="5"/>
    </row>
    <row r="73" spans="1:12" customHeight="1" ht="105" outlineLevel="4">
      <c r="A73" s="1"/>
      <c r="B73" s="1">
        <v>839232</v>
      </c>
      <c r="C73" s="1" t="s">
        <v>216</v>
      </c>
      <c r="D73" s="1"/>
      <c r="E73" s="2" t="s">
        <v>217</v>
      </c>
      <c r="F73" s="2" t="s">
        <v>218</v>
      </c>
      <c r="G73" s="2">
        <v>0</v>
      </c>
      <c r="H73" s="2">
        <v>0</v>
      </c>
      <c r="I73" s="1">
        <v>0</v>
      </c>
      <c r="J73" s="3" t="s">
        <v>16</v>
      </c>
      <c r="K73" s="2" t="str">
        <f>J73*14227.04</f>
        <v>0</v>
      </c>
      <c r="L73" s="5"/>
    </row>
    <row r="74" spans="1:12" customHeight="1" ht="105" outlineLevel="4">
      <c r="A74" s="1"/>
      <c r="B74" s="1">
        <v>839233</v>
      </c>
      <c r="C74" s="1" t="s">
        <v>219</v>
      </c>
      <c r="D74" s="1"/>
      <c r="E74" s="2" t="s">
        <v>220</v>
      </c>
      <c r="F74" s="2" t="s">
        <v>221</v>
      </c>
      <c r="G74" s="2">
        <v>0</v>
      </c>
      <c r="H74" s="2">
        <v>0</v>
      </c>
      <c r="I74" s="1">
        <v>0</v>
      </c>
      <c r="J74" s="3" t="s">
        <v>16</v>
      </c>
      <c r="K74" s="2" t="str">
        <f>J74*15871.27</f>
        <v>0</v>
      </c>
      <c r="L74" s="5"/>
    </row>
    <row r="75" spans="1:12" customHeight="1" ht="105" outlineLevel="4">
      <c r="A75" s="1"/>
      <c r="B75" s="1">
        <v>839234</v>
      </c>
      <c r="C75" s="1" t="s">
        <v>222</v>
      </c>
      <c r="D75" s="1"/>
      <c r="E75" s="2" t="s">
        <v>223</v>
      </c>
      <c r="F75" s="2" t="s">
        <v>224</v>
      </c>
      <c r="G75" s="2" t="s">
        <v>225</v>
      </c>
      <c r="H75" s="2">
        <v>0</v>
      </c>
      <c r="I75" s="1">
        <v>0</v>
      </c>
      <c r="J75" s="3" t="s">
        <v>16</v>
      </c>
      <c r="K75" s="2" t="str">
        <f>J75*7039.88</f>
        <v>0</v>
      </c>
      <c r="L75" s="5"/>
    </row>
    <row r="76" spans="1:12" customHeight="1" ht="105" outlineLevel="4">
      <c r="A76" s="1"/>
      <c r="B76" s="1">
        <v>839235</v>
      </c>
      <c r="C76" s="1" t="s">
        <v>226</v>
      </c>
      <c r="D76" s="1"/>
      <c r="E76" s="2" t="s">
        <v>227</v>
      </c>
      <c r="F76" s="2" t="s">
        <v>228</v>
      </c>
      <c r="G76" s="2">
        <v>0</v>
      </c>
      <c r="H76" s="2">
        <v>0</v>
      </c>
      <c r="I76" s="1">
        <v>0</v>
      </c>
      <c r="J76" s="3" t="s">
        <v>16</v>
      </c>
      <c r="K76" s="2" t="str">
        <f>J76*7658.60</f>
        <v>0</v>
      </c>
      <c r="L76" s="5"/>
    </row>
    <row r="77" spans="1:12" customHeight="1" ht="105" outlineLevel="4">
      <c r="A77" s="1"/>
      <c r="B77" s="1">
        <v>839236</v>
      </c>
      <c r="C77" s="1" t="s">
        <v>229</v>
      </c>
      <c r="D77" s="1"/>
      <c r="E77" s="2" t="s">
        <v>230</v>
      </c>
      <c r="F77" s="2" t="s">
        <v>231</v>
      </c>
      <c r="G77" s="2">
        <v>0</v>
      </c>
      <c r="H77" s="2">
        <v>0</v>
      </c>
      <c r="I77" s="1">
        <v>0</v>
      </c>
      <c r="J77" s="3" t="s">
        <v>16</v>
      </c>
      <c r="K77" s="2" t="str">
        <f>J77*8330.35</f>
        <v>0</v>
      </c>
      <c r="L77" s="5"/>
    </row>
    <row r="78" spans="1:12" customHeight="1" ht="105" outlineLevel="4">
      <c r="A78" s="1"/>
      <c r="B78" s="1">
        <v>839237</v>
      </c>
      <c r="C78" s="1" t="s">
        <v>232</v>
      </c>
      <c r="D78" s="1"/>
      <c r="E78" s="2" t="s">
        <v>233</v>
      </c>
      <c r="F78" s="2" t="s">
        <v>234</v>
      </c>
      <c r="G78" s="2">
        <v>0</v>
      </c>
      <c r="H78" s="2">
        <v>0</v>
      </c>
      <c r="I78" s="1">
        <v>0</v>
      </c>
      <c r="J78" s="3" t="s">
        <v>16</v>
      </c>
      <c r="K78" s="2" t="str">
        <f>J78*8973.22</f>
        <v>0</v>
      </c>
      <c r="L78" s="5"/>
    </row>
    <row r="79" spans="1:12" customHeight="1" ht="105" outlineLevel="4">
      <c r="A79" s="1"/>
      <c r="B79" s="1">
        <v>839238</v>
      </c>
      <c r="C79" s="1" t="s">
        <v>235</v>
      </c>
      <c r="D79" s="1"/>
      <c r="E79" s="2" t="s">
        <v>236</v>
      </c>
      <c r="F79" s="2" t="s">
        <v>237</v>
      </c>
      <c r="G79" s="2">
        <v>0</v>
      </c>
      <c r="H79" s="2">
        <v>0</v>
      </c>
      <c r="I79" s="1">
        <v>0</v>
      </c>
      <c r="J79" s="3" t="s">
        <v>16</v>
      </c>
      <c r="K79" s="2" t="str">
        <f>J79*9671.36</f>
        <v>0</v>
      </c>
      <c r="L79" s="5"/>
    </row>
    <row r="80" spans="1:12" customHeight="1" ht="105" outlineLevel="4">
      <c r="A80" s="1"/>
      <c r="B80" s="1">
        <v>839239</v>
      </c>
      <c r="C80" s="1" t="s">
        <v>238</v>
      </c>
      <c r="D80" s="1"/>
      <c r="E80" s="2" t="s">
        <v>239</v>
      </c>
      <c r="F80" s="2" t="s">
        <v>240</v>
      </c>
      <c r="G80" s="2">
        <v>0</v>
      </c>
      <c r="H80" s="2">
        <v>0</v>
      </c>
      <c r="I80" s="1">
        <v>0</v>
      </c>
      <c r="J80" s="3" t="s">
        <v>16</v>
      </c>
      <c r="K80" s="2" t="str">
        <f>J80*10263.67</f>
        <v>0</v>
      </c>
      <c r="L80" s="5"/>
    </row>
    <row r="81" spans="1:12" customHeight="1" ht="105" outlineLevel="4">
      <c r="A81" s="1"/>
      <c r="B81" s="1">
        <v>839240</v>
      </c>
      <c r="C81" s="1" t="s">
        <v>241</v>
      </c>
      <c r="D81" s="1"/>
      <c r="E81" s="2" t="s">
        <v>242</v>
      </c>
      <c r="F81" s="2" t="s">
        <v>243</v>
      </c>
      <c r="G81" s="2">
        <v>0</v>
      </c>
      <c r="H81" s="2">
        <v>0</v>
      </c>
      <c r="I81" s="1">
        <v>0</v>
      </c>
      <c r="J81" s="3" t="s">
        <v>16</v>
      </c>
      <c r="K81" s="2" t="str">
        <f>J81*10932.98</f>
        <v>0</v>
      </c>
      <c r="L81" s="5"/>
    </row>
    <row r="82" spans="1:12" customHeight="1" ht="105" outlineLevel="4">
      <c r="A82" s="1"/>
      <c r="B82" s="1">
        <v>839241</v>
      </c>
      <c r="C82" s="1" t="s">
        <v>244</v>
      </c>
      <c r="D82" s="1"/>
      <c r="E82" s="2" t="s">
        <v>245</v>
      </c>
      <c r="F82" s="2" t="s">
        <v>246</v>
      </c>
      <c r="G82" s="2">
        <v>0</v>
      </c>
      <c r="H82" s="2">
        <v>0</v>
      </c>
      <c r="I82" s="1">
        <v>0</v>
      </c>
      <c r="J82" s="3" t="s">
        <v>16</v>
      </c>
      <c r="K82" s="2" t="str">
        <f>J82*11578.23</f>
        <v>0</v>
      </c>
      <c r="L82" s="5"/>
    </row>
    <row r="83" spans="1:12" customHeight="1" ht="105" outlineLevel="4">
      <c r="A83" s="1"/>
      <c r="B83" s="1">
        <v>839242</v>
      </c>
      <c r="C83" s="1" t="s">
        <v>247</v>
      </c>
      <c r="D83" s="1"/>
      <c r="E83" s="2" t="s">
        <v>248</v>
      </c>
      <c r="F83" s="2" t="s">
        <v>249</v>
      </c>
      <c r="G83" s="2">
        <v>0</v>
      </c>
      <c r="H83" s="2">
        <v>0</v>
      </c>
      <c r="I83" s="1">
        <v>0</v>
      </c>
      <c r="J83" s="3" t="s">
        <v>16</v>
      </c>
      <c r="K83" s="2" t="str">
        <f>J83*12223.45</f>
        <v>0</v>
      </c>
      <c r="L83" s="5"/>
    </row>
    <row r="84" spans="1:12" customHeight="1" ht="105" outlineLevel="4">
      <c r="A84" s="1"/>
      <c r="B84" s="1">
        <v>839243</v>
      </c>
      <c r="C84" s="1" t="s">
        <v>250</v>
      </c>
      <c r="D84" s="1"/>
      <c r="E84" s="2" t="s">
        <v>251</v>
      </c>
      <c r="F84" s="2" t="s">
        <v>252</v>
      </c>
      <c r="G84" s="2">
        <v>0</v>
      </c>
      <c r="H84" s="2">
        <v>0</v>
      </c>
      <c r="I84" s="1">
        <v>0</v>
      </c>
      <c r="J84" s="3" t="s">
        <v>16</v>
      </c>
      <c r="K84" s="2" t="str">
        <f>J84*13590.97</f>
        <v>0</v>
      </c>
      <c r="L84" s="5"/>
    </row>
    <row r="85" spans="1:12" customHeight="1" ht="105" outlineLevel="4">
      <c r="A85" s="1"/>
      <c r="B85" s="1">
        <v>839244</v>
      </c>
      <c r="C85" s="1" t="s">
        <v>253</v>
      </c>
      <c r="D85" s="1"/>
      <c r="E85" s="2" t="s">
        <v>254</v>
      </c>
      <c r="F85" s="2" t="s">
        <v>255</v>
      </c>
      <c r="G85" s="2">
        <v>0</v>
      </c>
      <c r="H85" s="2">
        <v>0</v>
      </c>
      <c r="I85" s="1">
        <v>0</v>
      </c>
      <c r="J85" s="3" t="s">
        <v>16</v>
      </c>
      <c r="K85" s="2" t="str">
        <f>J85*15170.39</f>
        <v>0</v>
      </c>
      <c r="L85" s="5"/>
    </row>
    <row r="86" spans="1:12" customHeight="1" ht="105" outlineLevel="4">
      <c r="A86" s="1"/>
      <c r="B86" s="1">
        <v>839245</v>
      </c>
      <c r="C86" s="1" t="s">
        <v>256</v>
      </c>
      <c r="D86" s="1"/>
      <c r="E86" s="2" t="s">
        <v>257</v>
      </c>
      <c r="F86" s="2" t="s">
        <v>258</v>
      </c>
      <c r="G86" s="2">
        <v>1</v>
      </c>
      <c r="H86" s="2">
        <v>0</v>
      </c>
      <c r="I86" s="1">
        <v>0</v>
      </c>
      <c r="J86" s="3" t="s">
        <v>16</v>
      </c>
      <c r="K86" s="2" t="str">
        <f>J86*16906.27</f>
        <v>0</v>
      </c>
      <c r="L86" s="5"/>
    </row>
    <row r="87" spans="1:12" customHeight="1" ht="105" outlineLevel="4">
      <c r="A87" s="1"/>
      <c r="B87" s="1">
        <v>839246</v>
      </c>
      <c r="C87" s="1" t="s">
        <v>259</v>
      </c>
      <c r="D87" s="1"/>
      <c r="E87" s="2" t="s">
        <v>260</v>
      </c>
      <c r="F87" s="2" t="s">
        <v>261</v>
      </c>
      <c r="G87" s="2">
        <v>0</v>
      </c>
      <c r="H87" s="2">
        <v>0</v>
      </c>
      <c r="I87" s="1">
        <v>0</v>
      </c>
      <c r="J87" s="3" t="s">
        <v>16</v>
      </c>
      <c r="K87" s="2" t="str">
        <f>J87*18909.38</f>
        <v>0</v>
      </c>
      <c r="L87" s="5"/>
    </row>
    <row r="88" spans="1:12" customHeight="1" ht="105" outlineLevel="4">
      <c r="A88" s="1"/>
      <c r="B88" s="1">
        <v>868610</v>
      </c>
      <c r="C88" s="1" t="s">
        <v>262</v>
      </c>
      <c r="D88" s="1">
        <v>155107</v>
      </c>
      <c r="E88" s="2" t="s">
        <v>263</v>
      </c>
      <c r="F88" s="2" t="s">
        <v>264</v>
      </c>
      <c r="G88" s="2">
        <v>6</v>
      </c>
      <c r="H88" s="2">
        <v>0</v>
      </c>
      <c r="I88" s="1">
        <v>0</v>
      </c>
      <c r="J88" s="3" t="s">
        <v>16</v>
      </c>
      <c r="K88" s="2" t="str">
        <f>J88*1700.00</f>
        <v>0</v>
      </c>
      <c r="L88" s="5"/>
    </row>
    <row r="89" spans="1:12" customHeight="1" ht="105" outlineLevel="4">
      <c r="A89" s="1"/>
      <c r="B89" s="1">
        <v>883791</v>
      </c>
      <c r="C89" s="1" t="s">
        <v>265</v>
      </c>
      <c r="D89" s="1"/>
      <c r="E89" s="2" t="s">
        <v>266</v>
      </c>
      <c r="F89" s="2" t="s">
        <v>267</v>
      </c>
      <c r="G89" s="2">
        <v>6</v>
      </c>
      <c r="H89" s="2">
        <v>0</v>
      </c>
      <c r="I89" s="1">
        <v>0</v>
      </c>
      <c r="J89" s="3" t="s">
        <v>16</v>
      </c>
      <c r="K89" s="2" t="str">
        <f>J89*1150.00</f>
        <v>0</v>
      </c>
      <c r="L8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3:K4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2026-07-12T09:07:35+03:00</dcterms:created>
  <dcterms:modified xsi:type="dcterms:W3CDTF">2026-07-12T09:07:35+03:00</dcterms:modified>
  <dc:title>Untitled Spreadsheet</dc:title>
  <dc:description/>
  <dc:subject/>
  <cp:keywords/>
  <cp:category/>
</cp:coreProperties>
</file>