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<sst xmlns="http://schemas.openxmlformats.org/spreadsheetml/2006/main" uniqueCount="165">
  <si>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</si>
  <si>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</si>
  <si>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</si>
  <si>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</si>
  <si>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</si>
  <si>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</si>
  <si>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</si>
  <si>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</si>
  <si>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</si>
  <si>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</si>
  <si>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</si>
  <si>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Клапана и автоматика</t>
  </si>
  <si>
    <t>Клапана смесительные, подпиточные VIEIR</t>
  </si>
  <si>
    <t>KIO-410001</t>
  </si>
  <si>
    <t>VR179</t>
  </si>
  <si>
    <t>Подпиточный клапан ViEiR (40/1шт)</t>
  </si>
  <si>
    <t>2 112.22 руб.</t>
  </si>
  <si>
    <t>шт</t>
  </si>
  <si>
    <t>KIO-410002</t>
  </si>
  <si>
    <t>BL325</t>
  </si>
  <si>
    <t>Перепускной клапан ViEiR (40/1шт)</t>
  </si>
  <si>
    <t>1 364.87 руб.</t>
  </si>
  <si>
    <t>KIO-410003</t>
  </si>
  <si>
    <t>VR183</t>
  </si>
  <si>
    <t>Трехходовой смесительный клапан 3/4" ViEiR (30/1шт)</t>
  </si>
  <si>
    <t>1 737.79 руб.</t>
  </si>
  <si>
    <t>&gt;10</t>
  </si>
  <si>
    <t>KIO-410004</t>
  </si>
  <si>
    <t>VR184</t>
  </si>
  <si>
    <t>Трехходовой смесительный клапан 1" ViEiR (30/1шт)</t>
  </si>
  <si>
    <t>1 929.54 руб.</t>
  </si>
  <si>
    <t>KIO-410005</t>
  </si>
  <si>
    <t>VR173</t>
  </si>
  <si>
    <t>Термостатический смесительный клапан 1/2" VIEIR  (20/1шт)</t>
  </si>
  <si>
    <t>4 369.39 руб.</t>
  </si>
  <si>
    <t>KIO-410006</t>
  </si>
  <si>
    <t>VR174</t>
  </si>
  <si>
    <t>Термостатический смесительный клапан 3/4" VIEIR (20/1шт)</t>
  </si>
  <si>
    <t>4 632.10 руб.</t>
  </si>
  <si>
    <t>KIO-410007</t>
  </si>
  <si>
    <t>VR175</t>
  </si>
  <si>
    <t>Термостатический смесительный клапан 1" VIEIR (20/1шт)</t>
  </si>
  <si>
    <t>5 767.47 руб.</t>
  </si>
  <si>
    <t>KIO-410008</t>
  </si>
  <si>
    <t>VR201A</t>
  </si>
  <si>
    <t>Термостатический смесительный клапан 1" (20-45℃, KVS4,5) ViEiR (30/1шт)</t>
  </si>
  <si>
    <t>3 812.27 руб.</t>
  </si>
  <si>
    <t>KIO-410009</t>
  </si>
  <si>
    <t>VR180</t>
  </si>
  <si>
    <t>Термостатический смесительный клапан 20-45℃ ViEiR (30/1шт)</t>
  </si>
  <si>
    <t>3 294.40 руб.</t>
  </si>
  <si>
    <t>KIO-410010</t>
  </si>
  <si>
    <t>VR181</t>
  </si>
  <si>
    <t>Термостатический смесительный клапан 35-60℃ ViEiR (30/1шт)</t>
  </si>
  <si>
    <t>STP-310009</t>
  </si>
  <si>
    <t>VR294</t>
  </si>
  <si>
    <t>Сервомотор для смесительного клапана</t>
  </si>
  <si>
    <t>4 191.23 руб.</t>
  </si>
  <si>
    <t>STP-310018</t>
  </si>
  <si>
    <t>VR238A</t>
  </si>
  <si>
    <t>Трехходовой термостатический антиконденсационный клапан 1  (60-70°C) ViEiR (20/1шт)</t>
  </si>
  <si>
    <t>3 661.29 руб.</t>
  </si>
  <si>
    <t>STP-310019</t>
  </si>
  <si>
    <t>VR1127</t>
  </si>
  <si>
    <t>Сервомотор для трёх-ходового клапана (черный) ViEiR  (18/1шт)</t>
  </si>
  <si>
    <t>3 975.33 руб.</t>
  </si>
  <si>
    <t>STP-310020</t>
  </si>
  <si>
    <t>VR190</t>
  </si>
  <si>
    <t>Трехходовой смесительный клапан 3/4   ViEiR (12/1шт)</t>
  </si>
  <si>
    <t>1 556.61 руб.</t>
  </si>
  <si>
    <t>STP-310021</t>
  </si>
  <si>
    <t>VR191</t>
  </si>
  <si>
    <t>Трехходовой смесительный клапан  1   ViEiR (12/1шт)</t>
  </si>
  <si>
    <t>1 861.60 руб.</t>
  </si>
  <si>
    <t>STP-310022</t>
  </si>
  <si>
    <t>VR192</t>
  </si>
  <si>
    <t>Трехходовой смесительный клапан  11/4   ViEiR (12/1шт)</t>
  </si>
  <si>
    <t>2 601.40 руб.</t>
  </si>
  <si>
    <t>STP-310023</t>
  </si>
  <si>
    <t>VR193</t>
  </si>
  <si>
    <t>Трехходовой смесительный клапан 11/2   ViEiR (9/1шт)</t>
  </si>
  <si>
    <t>4 689.47 руб.</t>
  </si>
  <si>
    <t>STP-310024</t>
  </si>
  <si>
    <t>VR194</t>
  </si>
  <si>
    <t>Трехходовой смесительный клапан  2   ViEiR (9/1шт)</t>
  </si>
  <si>
    <t>4 980.86 руб.</t>
  </si>
  <si>
    <t>STP-310055</t>
  </si>
  <si>
    <t>VR234</t>
  </si>
  <si>
    <t>Термостатический смесительный клапан 3/4" (35-60℃, KVS1,5)  "ViEiR" (35/1шт)</t>
  </si>
  <si>
    <t>2 553.09 руб.</t>
  </si>
  <si>
    <t>STP-310056</t>
  </si>
  <si>
    <t>VR235</t>
  </si>
  <si>
    <t>Термостатический смесительный клапан 1" (35-60℃, KVS1,6)  "ViEiR" (35/1шт)</t>
  </si>
  <si>
    <t>STP-310057</t>
  </si>
  <si>
    <t>VR1136</t>
  </si>
  <si>
    <t>Сервомотор для трёх-ходового клапана "ViEiR" (10/1шт)</t>
  </si>
  <si>
    <t>4 289.37 руб.</t>
  </si>
  <si>
    <t>STP-310058</t>
  </si>
  <si>
    <t>VR196</t>
  </si>
  <si>
    <t>Четырехходовой смесительный клапан 3/4" "ViEiR"(12/1шт)</t>
  </si>
  <si>
    <t>1 718.16 руб.</t>
  </si>
  <si>
    <t>STP-310059</t>
  </si>
  <si>
    <t>VR197</t>
  </si>
  <si>
    <t>Четырехходовой смесительный клапан 1" "ViEiR"(12/1шт)</t>
  </si>
  <si>
    <t>2 057.87 руб.</t>
  </si>
  <si>
    <t>STP-310060</t>
  </si>
  <si>
    <t>VR198</t>
  </si>
  <si>
    <t>Четырехходовой смесительный клапан 1 1/4" "ViEiR"(9/1шт)</t>
  </si>
  <si>
    <t>2 749.36 руб.</t>
  </si>
  <si>
    <t>VER-000131</t>
  </si>
  <si>
    <t>VR238</t>
  </si>
  <si>
    <t>Трехходовой термостатический антиконденсационный клапан 1" (55-65°C)"ViEiR"(18/1шт)</t>
  </si>
  <si>
    <t>3 622.03 руб.</t>
  </si>
  <si>
    <t>VER-000132</t>
  </si>
  <si>
    <t>VR1137</t>
  </si>
  <si>
    <t>Сервомотор для трёх.и четырёх -ходового клапана (серый) "ViEiR" (18/1шт)</t>
  </si>
  <si>
    <t>4 336.17 руб.</t>
  </si>
  <si>
    <t>VER-000349</t>
  </si>
  <si>
    <t>VR250</t>
  </si>
  <si>
    <t>Термостатический смесительный клапан 1/2" "VIEIR"  (20/1шт)</t>
  </si>
  <si>
    <t>3 850.01 руб.</t>
  </si>
  <si>
    <t>VER-000350</t>
  </si>
  <si>
    <t>VR251</t>
  </si>
  <si>
    <t>Термостатический смесительный клапан 3/4" "VIEIR" (20/1шт)</t>
  </si>
  <si>
    <t>VER-000696</t>
  </si>
  <si>
    <t>VR150</t>
  </si>
  <si>
    <t>Четырехходовой смесительно-разделительный клапан 1" (20/1шт)</t>
  </si>
  <si>
    <t>2 548.56 руб.</t>
  </si>
  <si>
    <t>VER-000697</t>
  </si>
  <si>
    <t>VR151</t>
  </si>
  <si>
    <t>Четырехходовой смесительно-разделительный клапан 1 1/4" (20/1шт)</t>
  </si>
  <si>
    <t>3 468.03 руб.</t>
  </si>
  <si>
    <t>VER-000992</t>
  </si>
  <si>
    <t>VR185</t>
  </si>
  <si>
    <t>Трехходовой смесительно-разделительный клапан 1 1/2" (10/1шт)</t>
  </si>
  <si>
    <t>4 739.29 руб.</t>
  </si>
  <si>
    <t>VER-000993</t>
  </si>
  <si>
    <t>VR239</t>
  </si>
  <si>
    <t>Трехходовой термостатический антиконденсационный клапан 1 1/4" (20/1шт)</t>
  </si>
  <si>
    <t>VER-001220</t>
  </si>
  <si>
    <t>VR252</t>
  </si>
  <si>
    <t>Термостатический смесительный клапан 1" (15/1шт)</t>
  </si>
  <si>
    <t>5 057.86 руб.</t>
  </si>
  <si>
    <t>VER-001722</t>
  </si>
  <si>
    <t>VR1138</t>
  </si>
  <si>
    <t>Сервомотор поворотный со встроенным контроллером температуры (20/1шт)</t>
  </si>
  <si>
    <t>5 926.00 руб.</t>
  </si>
  <si>
    <t>Клапана и автоматика OR</t>
  </si>
  <si>
    <t>VLC-900184</t>
  </si>
  <si>
    <t>OR.514</t>
  </si>
  <si>
    <t>Подпиточный клапан "ALGAR -REG"</t>
  </si>
  <si>
    <t>8 137.00 руб.</t>
  </si>
  <si>
    <t>Клапана и автоматика ZEGOR</t>
  </si>
  <si>
    <t>ZGR-000072</t>
  </si>
  <si>
    <t>QS-8001</t>
  </si>
  <si>
    <t>Термостат погружной с регулировкой 0 ÷ 90°C, погружной зонд - 1/2", длина зонда - 100 мм (1/50шт)</t>
  </si>
  <si>
    <t>1 009.73 руб.</t>
  </si>
  <si>
    <t>ZGR-000073</t>
  </si>
  <si>
    <t>QS-8002</t>
  </si>
  <si>
    <t>Термостат накладной с регулировкой 0 ÷ 90°C (1/50шт)</t>
  </si>
  <si>
    <t>Клапана подпиточные GAPPO</t>
  </si>
  <si>
    <t>GAP-100989</t>
  </si>
  <si>
    <t>G1405.04</t>
  </si>
  <si>
    <t>Клапан автоматической подпитки 1/2" c манометром GAPPO (1/20шт)</t>
  </si>
  <si>
    <t>2 196.43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</si>
</sst>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5e7157_68f5_11ea_8111_003048fd731b_018ae8b3_7ca2_11ea_8111_003048fd731b1.jpeg"/><Relationship Id="rId2" Type="http://schemas.openxmlformats.org/officeDocument/2006/relationships/image" Target="../media/365e7159_68f5_11ea_8111_003048fd731b_018ae8b4_7ca2_11ea_8111_003048fd731b2.jpeg"/><Relationship Id="rId3" Type="http://schemas.openxmlformats.org/officeDocument/2006/relationships/image" Target="../media/365e715b_68f5_11ea_8111_003048fd731b_a26f33ea_7c1e_11f0_a7a3_047c1617b1433.jpeg"/><Relationship Id="rId4" Type="http://schemas.openxmlformats.org/officeDocument/2006/relationships/image" Target="../media/365e715d_68f5_11ea_8111_003048fd731b_a26f33e8_7c1e_11f0_a7a3_047c1617b1434.jpeg"/><Relationship Id="rId5" Type="http://schemas.openxmlformats.org/officeDocument/2006/relationships/image" Target="../media/365e715f_68f5_11ea_8111_003048fd731b_018ae8b7_7ca2_11ea_8111_003048fd731b5.jpeg"/><Relationship Id="rId6" Type="http://schemas.openxmlformats.org/officeDocument/2006/relationships/image" Target="../media/365e7161_68f5_11ea_8111_003048fd731b_018ae8b8_7ca2_11ea_8111_003048fd731b6.jpeg"/><Relationship Id="rId7" Type="http://schemas.openxmlformats.org/officeDocument/2006/relationships/image" Target="../media/365e7163_68f5_11ea_8111_003048fd731b_018ae8b9_7ca2_11ea_8111_003048fd731b7.jpeg"/><Relationship Id="rId8" Type="http://schemas.openxmlformats.org/officeDocument/2006/relationships/image" Target="../media/365e7165_68f5_11ea_8111_003048fd731b_018ae8ba_7ca2_11ea_8111_003048fd731b8.jpeg"/><Relationship Id="rId9" Type="http://schemas.openxmlformats.org/officeDocument/2006/relationships/image" Target="../media/365e7167_68f5_11ea_8111_003048fd731b_a26f33e0_7c1e_11f0_a7a3_047c1617b1439.jpeg"/><Relationship Id="rId10" Type="http://schemas.openxmlformats.org/officeDocument/2006/relationships/image" Target="../media/365e7169_68f5_11ea_8111_003048fd731b_a26f33e4_7c1e_11f0_a7a3_047c1617b14310.jpeg"/><Relationship Id="rId11" Type="http://schemas.openxmlformats.org/officeDocument/2006/relationships/image" Target="../media/a5fad465_86a5_11e9_8101_003048fd731b_e24a3654_518a_11ea_810f_003048fd731b11.jpeg"/><Relationship Id="rId12" Type="http://schemas.openxmlformats.org/officeDocument/2006/relationships/image" Target="../media/1fcb312a_5f91_11eb_822d_003048fd731b_64c8bb64_5a46_11f0_a775_047c1617b14312.jpeg"/><Relationship Id="rId13" Type="http://schemas.openxmlformats.org/officeDocument/2006/relationships/image" Target="../media/1fcb312c_5f91_11eb_822d_003048fd731b_b22990fb_27ae_11ed_a30e_00259070b48713.jpeg"/><Relationship Id="rId14" Type="http://schemas.openxmlformats.org/officeDocument/2006/relationships/image" Target="../media/1fcb312e_5f91_11eb_822d_003048fd731b_d9228634_f1db_11ef_a6e1_047c1617b14314.jpeg"/><Relationship Id="rId15" Type="http://schemas.openxmlformats.org/officeDocument/2006/relationships/image" Target="../media/1fcb3130_5f91_11eb_822d_003048fd731b_d9228637_f1db_11ef_a6e1_047c1617b14315.jpeg"/><Relationship Id="rId16" Type="http://schemas.openxmlformats.org/officeDocument/2006/relationships/image" Target="../media/1fcb3132_5f91_11eb_822d_003048fd731b_d922863a_f1db_11ef_a6e1_047c1617b14316.jpeg"/><Relationship Id="rId17" Type="http://schemas.openxmlformats.org/officeDocument/2006/relationships/image" Target="../media/1fcb3134_5f91_11eb_822d_003048fd731b_d922863d_f1db_11ef_a6e1_047c1617b14317.jpeg"/><Relationship Id="rId18" Type="http://schemas.openxmlformats.org/officeDocument/2006/relationships/image" Target="../media/1fcb3136_5f91_11eb_822d_003048fd731b_d9228640_f1db_11ef_a6e1_047c1617b14318.jpeg"/><Relationship Id="rId19" Type="http://schemas.openxmlformats.org/officeDocument/2006/relationships/image" Target="../media/3650f772_f3c8_11eb_82ff_003048fd731b_d9228643_f1db_11ef_a6e1_047c1617b14319.jpeg"/><Relationship Id="rId20" Type="http://schemas.openxmlformats.org/officeDocument/2006/relationships/image" Target="../media/3650f774_f3c8_11eb_82ff_003048fd731b_d9228647_f1db_11ef_a6e1_047c1617b14320.jpeg"/><Relationship Id="rId21" Type="http://schemas.openxmlformats.org/officeDocument/2006/relationships/image" Target="../media/3650f776_f3c8_11eb_82ff_003048fd731b_d922864b_f1db_11ef_a6e1_047c1617b14321.jpeg"/><Relationship Id="rId22" Type="http://schemas.openxmlformats.org/officeDocument/2006/relationships/image" Target="../media/3650f778_f3c8_11eb_82ff_003048fd731b_a26f33ee_7c1e_11f0_a7a3_047c1617b14322.jpeg"/><Relationship Id="rId23" Type="http://schemas.openxmlformats.org/officeDocument/2006/relationships/image" Target="../media/3650f77a_f3c8_11eb_82ff_003048fd731b_a26f33ed_7c1e_11f0_a7a3_047c1617b14323.jpeg"/><Relationship Id="rId24" Type="http://schemas.openxmlformats.org/officeDocument/2006/relationships/image" Target="../media/3650f77c_f3c8_11eb_82ff_003048fd731b_a26f33ec_7c1e_11f0_a7a3_047c1617b14324.jpeg"/><Relationship Id="rId25" Type="http://schemas.openxmlformats.org/officeDocument/2006/relationships/image" Target="../media/45f59298_4009_11ec_8370_003048fd731b_64c8bb60_5a46_11f0_a775_047c1617b14325.jpeg"/><Relationship Id="rId26" Type="http://schemas.openxmlformats.org/officeDocument/2006/relationships/image" Target="../media/45f5929a_4009_11ec_8370_003048fd731b_d922864f_f1db_11ef_a6e1_047c1617b14326.jpeg"/><Relationship Id="rId27" Type="http://schemas.openxmlformats.org/officeDocument/2006/relationships/image" Target="../media/85dc95fc_9062_11ed_a3b6_047c1617b143_d9228653_f1db_11ef_a6e1_047c1617b14327.jpeg"/><Relationship Id="rId28" Type="http://schemas.openxmlformats.org/officeDocument/2006/relationships/image" Target="../media/85dc95fe_9062_11ed_a3b6_047c1617b143_d9228655_f1db_11ef_a6e1_047c1617b14328.jpeg"/><Relationship Id="rId29" Type="http://schemas.openxmlformats.org/officeDocument/2006/relationships/image" Target="../media/4bf92f64_b620_11ee_a53c_047c1617b143_4396bee8_0312_11ef_a5a4_047c1617b14329.jpeg"/><Relationship Id="rId30" Type="http://schemas.openxmlformats.org/officeDocument/2006/relationships/image" Target="../media/4bc12b6a_b632_11ee_a53c_047c1617b143_4396bee6_0312_11ef_a5a4_047c1617b14330.jpeg"/><Relationship Id="rId31" Type="http://schemas.openxmlformats.org/officeDocument/2006/relationships/image" Target="../media/88113653_37d2_11ef_a5e9_047c1617b143_64c8bb5c_5a46_11f0_a775_047c1617b14331.jpeg"/><Relationship Id="rId32" Type="http://schemas.openxmlformats.org/officeDocument/2006/relationships/image" Target="../media/88113655_37d2_11ef_a5e9_047c1617b143_14e1e1ae_f93d_11ef_a6ea_047c1617b14332.jpeg"/><Relationship Id="rId33" Type="http://schemas.openxmlformats.org/officeDocument/2006/relationships/image" Target="../media/f65a22f9_afcb_11ef_a68d_047c1617b143_d9228657_f1db_11ef_a6e1_047c1617b14333.jpeg"/><Relationship Id="rId34" Type="http://schemas.openxmlformats.org/officeDocument/2006/relationships/image" Target="../media/e939d859_ad80_11f0_a7e3_047c1617b143_fafd76f0_b70d_11f0_a7ef_047c1617b14334.jpeg"/><Relationship Id="rId35" Type="http://schemas.openxmlformats.org/officeDocument/2006/relationships/image" Target="../media/662b15c0_3466_11eb_81f3_003048fd731b_d9a655ec_f1e4_11ef_a6e1_047c1617b14335.jpeg"/><Relationship Id="rId36" Type="http://schemas.openxmlformats.org/officeDocument/2006/relationships/image" Target="../media/970a8f8a_ceda_11eb_82cb_003048fd731b_a15553c0_602e_11ec_a20b_00259070b48736.jpeg"/><Relationship Id="rId37" Type="http://schemas.openxmlformats.org/officeDocument/2006/relationships/image" Target="../media/970a8f8c_ceda_11eb_82cb_003048fd731b_a15553c1_602e_11ec_a20b_00259070b48737.jpeg"/><Relationship Id="rId38" Type="http://schemas.openxmlformats.org/officeDocument/2006/relationships/image" Target="../media/211804ab_ce2b_11f0_a80d_047c1617b143_ab7d8fd4_d05b_11f0_a810_047c1617b143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8" name="Image_45" descr="Image_45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825206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5</v>
      </c>
      <c r="H5" s="2">
        <v>0</v>
      </c>
      <c r="I5" s="1">
        <v>0</v>
      </c>
      <c r="J5" s="3" t="s">
        <v>17</v>
      </c>
      <c r="K5" s="2" t="str">
        <f>J5*2112.22</f>
        <v>0</v>
      </c>
      <c r="L5" s="5"/>
    </row>
    <row r="6" spans="1:12" customHeight="1" ht="105" outlineLevel="4">
      <c r="A6" s="1"/>
      <c r="B6" s="1">
        <v>825207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10</v>
      </c>
      <c r="H6" s="2">
        <v>0</v>
      </c>
      <c r="I6" s="1">
        <v>0</v>
      </c>
      <c r="J6" s="3" t="s">
        <v>17</v>
      </c>
      <c r="K6" s="2" t="str">
        <f>J6*1364.87</f>
        <v>0</v>
      </c>
      <c r="L6" s="5"/>
    </row>
    <row r="7" spans="1:12" customHeight="1" ht="105" outlineLevel="4">
      <c r="A7" s="1"/>
      <c r="B7" s="1">
        <v>825208</v>
      </c>
      <c r="C7" s="1" t="s">
        <v>22</v>
      </c>
      <c r="D7" s="1" t="s">
        <v>23</v>
      </c>
      <c r="E7" s="2" t="s">
        <v>24</v>
      </c>
      <c r="F7" s="2" t="s">
        <v>25</v>
      </c>
      <c r="G7" s="2" t="s">
        <v>26</v>
      </c>
      <c r="H7" s="2">
        <v>0</v>
      </c>
      <c r="I7" s="1">
        <v>0</v>
      </c>
      <c r="J7" s="3" t="s">
        <v>17</v>
      </c>
      <c r="K7" s="2" t="str">
        <f>J7*1737.79</f>
        <v>0</v>
      </c>
      <c r="L7" s="5"/>
    </row>
    <row r="8" spans="1:12" customHeight="1" ht="105" outlineLevel="4">
      <c r="A8" s="1"/>
      <c r="B8" s="1">
        <v>825209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10</v>
      </c>
      <c r="H8" s="2">
        <v>0</v>
      </c>
      <c r="I8" s="1">
        <v>0</v>
      </c>
      <c r="J8" s="3" t="s">
        <v>17</v>
      </c>
      <c r="K8" s="2" t="str">
        <f>J8*1929.54</f>
        <v>0</v>
      </c>
      <c r="L8" s="5"/>
    </row>
    <row r="9" spans="1:12" customHeight="1" ht="105" outlineLevel="4">
      <c r="A9" s="1"/>
      <c r="B9" s="1">
        <v>825210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0</v>
      </c>
      <c r="I9" s="1">
        <v>0</v>
      </c>
      <c r="J9" s="3" t="s">
        <v>17</v>
      </c>
      <c r="K9" s="2" t="str">
        <f>J9*4369.39</f>
        <v>0</v>
      </c>
      <c r="L9" s="5"/>
    </row>
    <row r="10" spans="1:12" customHeight="1" ht="105" outlineLevel="4">
      <c r="A10" s="1"/>
      <c r="B10" s="1">
        <v>825211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1</v>
      </c>
      <c r="H10" s="2">
        <v>0</v>
      </c>
      <c r="I10" s="1">
        <v>0</v>
      </c>
      <c r="J10" s="3" t="s">
        <v>17</v>
      </c>
      <c r="K10" s="2" t="str">
        <f>J10*4632.10</f>
        <v>0</v>
      </c>
      <c r="L10" s="5"/>
    </row>
    <row r="11" spans="1:12" customHeight="1" ht="105" outlineLevel="4">
      <c r="A11" s="1"/>
      <c r="B11" s="1">
        <v>825212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5</v>
      </c>
      <c r="H11" s="2">
        <v>0</v>
      </c>
      <c r="I11" s="1">
        <v>0</v>
      </c>
      <c r="J11" s="3" t="s">
        <v>17</v>
      </c>
      <c r="K11" s="2" t="str">
        <f>J11*5767.47</f>
        <v>0</v>
      </c>
      <c r="L11" s="5"/>
    </row>
    <row r="12" spans="1:12" customHeight="1" ht="105" outlineLevel="4">
      <c r="A12" s="1"/>
      <c r="B12" s="1">
        <v>825213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4</v>
      </c>
      <c r="H12" s="2">
        <v>0</v>
      </c>
      <c r="I12" s="1">
        <v>0</v>
      </c>
      <c r="J12" s="3" t="s">
        <v>17</v>
      </c>
      <c r="K12" s="2" t="str">
        <f>J12*3812.27</f>
        <v>0</v>
      </c>
      <c r="L12" s="5"/>
    </row>
    <row r="13" spans="1:12" customHeight="1" ht="105" outlineLevel="4">
      <c r="A13" s="1"/>
      <c r="B13" s="1">
        <v>825214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4</v>
      </c>
      <c r="H13" s="2">
        <v>0</v>
      </c>
      <c r="I13" s="1">
        <v>0</v>
      </c>
      <c r="J13" s="3" t="s">
        <v>17</v>
      </c>
      <c r="K13" s="2" t="str">
        <f>J13*3294.40</f>
        <v>0</v>
      </c>
      <c r="L13" s="5"/>
    </row>
    <row r="14" spans="1:12" customHeight="1" ht="105" outlineLevel="4">
      <c r="A14" s="1"/>
      <c r="B14" s="1">
        <v>825215</v>
      </c>
      <c r="C14" s="1" t="s">
        <v>51</v>
      </c>
      <c r="D14" s="1" t="s">
        <v>52</v>
      </c>
      <c r="E14" s="2" t="s">
        <v>53</v>
      </c>
      <c r="F14" s="2" t="s">
        <v>50</v>
      </c>
      <c r="G14" s="2">
        <v>2</v>
      </c>
      <c r="H14" s="2">
        <v>0</v>
      </c>
      <c r="I14" s="1">
        <v>0</v>
      </c>
      <c r="J14" s="3" t="s">
        <v>17</v>
      </c>
      <c r="K14" s="2" t="str">
        <f>J14*3294.40</f>
        <v>0</v>
      </c>
      <c r="L14" s="5"/>
    </row>
    <row r="15" spans="1:12" customHeight="1" ht="105" outlineLevel="4">
      <c r="A15" s="1"/>
      <c r="B15" s="1">
        <v>819378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0</v>
      </c>
      <c r="H15" s="2">
        <v>0</v>
      </c>
      <c r="I15" s="1">
        <v>0</v>
      </c>
      <c r="J15" s="3" t="s">
        <v>17</v>
      </c>
      <c r="K15" s="2" t="str">
        <f>J15*4191.23</f>
        <v>0</v>
      </c>
      <c r="L15" s="5"/>
    </row>
    <row r="16" spans="1:12" customHeight="1" ht="105" outlineLevel="4">
      <c r="A16" s="1"/>
      <c r="B16" s="1">
        <v>834447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2</v>
      </c>
      <c r="H16" s="2">
        <v>0</v>
      </c>
      <c r="I16" s="1">
        <v>0</v>
      </c>
      <c r="J16" s="3" t="s">
        <v>17</v>
      </c>
      <c r="K16" s="2" t="str">
        <f>J16*3661.29</f>
        <v>0</v>
      </c>
      <c r="L16" s="5"/>
    </row>
    <row r="17" spans="1:12" customHeight="1" ht="105" outlineLevel="4">
      <c r="A17" s="1"/>
      <c r="B17" s="1">
        <v>833000</v>
      </c>
      <c r="C17" s="1" t="s">
        <v>62</v>
      </c>
      <c r="D17" s="1" t="s">
        <v>63</v>
      </c>
      <c r="E17" s="2" t="s">
        <v>64</v>
      </c>
      <c r="F17" s="2" t="s">
        <v>65</v>
      </c>
      <c r="G17" s="2" t="s">
        <v>26</v>
      </c>
      <c r="H17" s="2">
        <v>0</v>
      </c>
      <c r="I17" s="1">
        <v>-3</v>
      </c>
      <c r="J17" s="3" t="s">
        <v>17</v>
      </c>
      <c r="K17" s="2" t="str">
        <f>J17*3975.33</f>
        <v>0</v>
      </c>
      <c r="L17" s="5"/>
    </row>
    <row r="18" spans="1:12" customHeight="1" ht="105" outlineLevel="4">
      <c r="A18" s="1"/>
      <c r="B18" s="1">
        <v>834448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0</v>
      </c>
      <c r="H18" s="2">
        <v>0</v>
      </c>
      <c r="I18" s="1">
        <v>0</v>
      </c>
      <c r="J18" s="3" t="s">
        <v>17</v>
      </c>
      <c r="K18" s="2" t="str">
        <f>J18*1556.61</f>
        <v>0</v>
      </c>
      <c r="L18" s="5"/>
    </row>
    <row r="19" spans="1:12" customHeight="1" ht="105" outlineLevel="4">
      <c r="A19" s="1"/>
      <c r="B19" s="1">
        <v>834449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0</v>
      </c>
      <c r="H19" s="2">
        <v>0</v>
      </c>
      <c r="I19" s="1">
        <v>0</v>
      </c>
      <c r="J19" s="3" t="s">
        <v>17</v>
      </c>
      <c r="K19" s="2" t="str">
        <f>J19*1861.60</f>
        <v>0</v>
      </c>
      <c r="L19" s="5"/>
    </row>
    <row r="20" spans="1:12" customHeight="1" ht="105" outlineLevel="4">
      <c r="A20" s="1"/>
      <c r="B20" s="1">
        <v>834450</v>
      </c>
      <c r="C20" s="1" t="s">
        <v>74</v>
      </c>
      <c r="D20" s="1" t="s">
        <v>75</v>
      </c>
      <c r="E20" s="2" t="s">
        <v>76</v>
      </c>
      <c r="F20" s="2" t="s">
        <v>77</v>
      </c>
      <c r="G20" s="2">
        <v>0</v>
      </c>
      <c r="H20" s="2">
        <v>0</v>
      </c>
      <c r="I20" s="1">
        <v>0</v>
      </c>
      <c r="J20" s="3" t="s">
        <v>17</v>
      </c>
      <c r="K20" s="2" t="str">
        <f>J20*2601.40</f>
        <v>0</v>
      </c>
      <c r="L20" s="5"/>
    </row>
    <row r="21" spans="1:12" customHeight="1" ht="105" outlineLevel="4">
      <c r="A21" s="1"/>
      <c r="B21" s="1">
        <v>834451</v>
      </c>
      <c r="C21" s="1" t="s">
        <v>78</v>
      </c>
      <c r="D21" s="1" t="s">
        <v>79</v>
      </c>
      <c r="E21" s="2" t="s">
        <v>80</v>
      </c>
      <c r="F21" s="2" t="s">
        <v>81</v>
      </c>
      <c r="G21" s="2">
        <v>0</v>
      </c>
      <c r="H21" s="2">
        <v>0</v>
      </c>
      <c r="I21" s="1">
        <v>0</v>
      </c>
      <c r="J21" s="3" t="s">
        <v>17</v>
      </c>
      <c r="K21" s="2" t="str">
        <f>J21*4689.47</f>
        <v>0</v>
      </c>
      <c r="L21" s="5"/>
    </row>
    <row r="22" spans="1:12" customHeight="1" ht="105" outlineLevel="4">
      <c r="A22" s="1"/>
      <c r="B22" s="1">
        <v>834452</v>
      </c>
      <c r="C22" s="1" t="s">
        <v>82</v>
      </c>
      <c r="D22" s="1" t="s">
        <v>83</v>
      </c>
      <c r="E22" s="2" t="s">
        <v>84</v>
      </c>
      <c r="F22" s="2" t="s">
        <v>85</v>
      </c>
      <c r="G22" s="2">
        <v>0</v>
      </c>
      <c r="H22" s="2">
        <v>0</v>
      </c>
      <c r="I22" s="1">
        <v>0</v>
      </c>
      <c r="J22" s="3" t="s">
        <v>17</v>
      </c>
      <c r="K22" s="2" t="str">
        <f>J22*4980.86</f>
        <v>0</v>
      </c>
      <c r="L22" s="5"/>
    </row>
    <row r="23" spans="1:12" customHeight="1" ht="105" outlineLevel="4">
      <c r="A23" s="1"/>
      <c r="B23" s="1">
        <v>834515</v>
      </c>
      <c r="C23" s="1" t="s">
        <v>86</v>
      </c>
      <c r="D23" s="1" t="s">
        <v>87</v>
      </c>
      <c r="E23" s="2" t="s">
        <v>88</v>
      </c>
      <c r="F23" s="2" t="s">
        <v>89</v>
      </c>
      <c r="G23" s="2">
        <v>3</v>
      </c>
      <c r="H23" s="2">
        <v>0</v>
      </c>
      <c r="I23" s="1">
        <v>0</v>
      </c>
      <c r="J23" s="3" t="s">
        <v>17</v>
      </c>
      <c r="K23" s="2" t="str">
        <f>J23*2553.09</f>
        <v>0</v>
      </c>
      <c r="L23" s="5"/>
    </row>
    <row r="24" spans="1:12" customHeight="1" ht="105" outlineLevel="4">
      <c r="A24" s="1"/>
      <c r="B24" s="1">
        <v>834516</v>
      </c>
      <c r="C24" s="1" t="s">
        <v>90</v>
      </c>
      <c r="D24" s="1" t="s">
        <v>91</v>
      </c>
      <c r="E24" s="2" t="s">
        <v>92</v>
      </c>
      <c r="F24" s="2" t="s">
        <v>89</v>
      </c>
      <c r="G24" s="2">
        <v>4</v>
      </c>
      <c r="H24" s="2">
        <v>0</v>
      </c>
      <c r="I24" s="1">
        <v>0</v>
      </c>
      <c r="J24" s="3" t="s">
        <v>17</v>
      </c>
      <c r="K24" s="2" t="str">
        <f>J24*2553.09</f>
        <v>0</v>
      </c>
      <c r="L24" s="5"/>
    </row>
    <row r="25" spans="1:12" customHeight="1" ht="105" outlineLevel="4">
      <c r="A25" s="1"/>
      <c r="B25" s="1">
        <v>834517</v>
      </c>
      <c r="C25" s="1" t="s">
        <v>93</v>
      </c>
      <c r="D25" s="1" t="s">
        <v>94</v>
      </c>
      <c r="E25" s="2" t="s">
        <v>95</v>
      </c>
      <c r="F25" s="2" t="s">
        <v>96</v>
      </c>
      <c r="G25" s="2">
        <v>0</v>
      </c>
      <c r="H25" s="2">
        <v>0</v>
      </c>
      <c r="I25" s="1">
        <v>0</v>
      </c>
      <c r="J25" s="3" t="s">
        <v>17</v>
      </c>
      <c r="K25" s="2" t="str">
        <f>J25*4289.37</f>
        <v>0</v>
      </c>
      <c r="L25" s="5"/>
    </row>
    <row r="26" spans="1:12" customHeight="1" ht="105" outlineLevel="4">
      <c r="A26" s="1"/>
      <c r="B26" s="1">
        <v>834518</v>
      </c>
      <c r="C26" s="1" t="s">
        <v>97</v>
      </c>
      <c r="D26" s="1" t="s">
        <v>98</v>
      </c>
      <c r="E26" s="2" t="s">
        <v>99</v>
      </c>
      <c r="F26" s="2" t="s">
        <v>100</v>
      </c>
      <c r="G26" s="2">
        <v>1</v>
      </c>
      <c r="H26" s="2">
        <v>0</v>
      </c>
      <c r="I26" s="1">
        <v>0</v>
      </c>
      <c r="J26" s="3" t="s">
        <v>17</v>
      </c>
      <c r="K26" s="2" t="str">
        <f>J26*1718.16</f>
        <v>0</v>
      </c>
      <c r="L26" s="5"/>
    </row>
    <row r="27" spans="1:12" customHeight="1" ht="105" outlineLevel="4">
      <c r="A27" s="1"/>
      <c r="B27" s="1">
        <v>834519</v>
      </c>
      <c r="C27" s="1" t="s">
        <v>101</v>
      </c>
      <c r="D27" s="1" t="s">
        <v>102</v>
      </c>
      <c r="E27" s="2" t="s">
        <v>103</v>
      </c>
      <c r="F27" s="2" t="s">
        <v>104</v>
      </c>
      <c r="G27" s="2">
        <v>2</v>
      </c>
      <c r="H27" s="2">
        <v>0</v>
      </c>
      <c r="I27" s="1">
        <v>0</v>
      </c>
      <c r="J27" s="3" t="s">
        <v>17</v>
      </c>
      <c r="K27" s="2" t="str">
        <f>J27*2057.87</f>
        <v>0</v>
      </c>
      <c r="L27" s="5"/>
    </row>
    <row r="28" spans="1:12" customHeight="1" ht="105" outlineLevel="4">
      <c r="A28" s="1"/>
      <c r="B28" s="1">
        <v>834520</v>
      </c>
      <c r="C28" s="1" t="s">
        <v>105</v>
      </c>
      <c r="D28" s="1" t="s">
        <v>106</v>
      </c>
      <c r="E28" s="2" t="s">
        <v>107</v>
      </c>
      <c r="F28" s="2" t="s">
        <v>108</v>
      </c>
      <c r="G28" s="2">
        <v>1</v>
      </c>
      <c r="H28" s="2">
        <v>0</v>
      </c>
      <c r="I28" s="1">
        <v>0</v>
      </c>
      <c r="J28" s="3" t="s">
        <v>17</v>
      </c>
      <c r="K28" s="2" t="str">
        <f>J28*2749.36</f>
        <v>0</v>
      </c>
      <c r="L28" s="5"/>
    </row>
    <row r="29" spans="1:12" customHeight="1" ht="105" outlineLevel="4">
      <c r="A29" s="1"/>
      <c r="B29" s="1">
        <v>837307</v>
      </c>
      <c r="C29" s="1" t="s">
        <v>109</v>
      </c>
      <c r="D29" s="1" t="s">
        <v>110</v>
      </c>
      <c r="E29" s="2" t="s">
        <v>111</v>
      </c>
      <c r="F29" s="2" t="s">
        <v>112</v>
      </c>
      <c r="G29" s="2">
        <v>3</v>
      </c>
      <c r="H29" s="2">
        <v>0</v>
      </c>
      <c r="I29" s="1">
        <v>0</v>
      </c>
      <c r="J29" s="3" t="s">
        <v>17</v>
      </c>
      <c r="K29" s="2" t="str">
        <f>J29*3622.03</f>
        <v>0</v>
      </c>
      <c r="L29" s="5"/>
    </row>
    <row r="30" spans="1:12" customHeight="1" ht="105" outlineLevel="4">
      <c r="A30" s="1"/>
      <c r="B30" s="1">
        <v>837308</v>
      </c>
      <c r="C30" s="1" t="s">
        <v>113</v>
      </c>
      <c r="D30" s="1" t="s">
        <v>114</v>
      </c>
      <c r="E30" s="2" t="s">
        <v>115</v>
      </c>
      <c r="F30" s="2" t="s">
        <v>116</v>
      </c>
      <c r="G30" s="2">
        <v>4</v>
      </c>
      <c r="H30" s="2">
        <v>0</v>
      </c>
      <c r="I30" s="1">
        <v>0</v>
      </c>
      <c r="J30" s="3" t="s">
        <v>17</v>
      </c>
      <c r="K30" s="2" t="str">
        <f>J30*4336.17</f>
        <v>0</v>
      </c>
      <c r="L30" s="5"/>
    </row>
    <row r="31" spans="1:12" customHeight="1" ht="105" outlineLevel="4">
      <c r="A31" s="1"/>
      <c r="B31" s="1">
        <v>878047</v>
      </c>
      <c r="C31" s="1" t="s">
        <v>117</v>
      </c>
      <c r="D31" s="1" t="s">
        <v>118</v>
      </c>
      <c r="E31" s="2" t="s">
        <v>119</v>
      </c>
      <c r="F31" s="2" t="s">
        <v>120</v>
      </c>
      <c r="G31" s="2">
        <v>1</v>
      </c>
      <c r="H31" s="2">
        <v>0</v>
      </c>
      <c r="I31" s="1">
        <v>0</v>
      </c>
      <c r="J31" s="3" t="s">
        <v>17</v>
      </c>
      <c r="K31" s="2" t="str">
        <f>J31*3850.01</f>
        <v>0</v>
      </c>
      <c r="L31" s="5"/>
    </row>
    <row r="32" spans="1:12" customHeight="1" ht="105" outlineLevel="4">
      <c r="A32" s="1"/>
      <c r="B32" s="1">
        <v>878048</v>
      </c>
      <c r="C32" s="1" t="s">
        <v>121</v>
      </c>
      <c r="D32" s="1" t="s">
        <v>122</v>
      </c>
      <c r="E32" s="2" t="s">
        <v>123</v>
      </c>
      <c r="F32" s="2" t="s">
        <v>120</v>
      </c>
      <c r="G32" s="2">
        <v>4</v>
      </c>
      <c r="H32" s="2">
        <v>0</v>
      </c>
      <c r="I32" s="1">
        <v>0</v>
      </c>
      <c r="J32" s="3" t="s">
        <v>17</v>
      </c>
      <c r="K32" s="2" t="str">
        <f>J32*3850.01</f>
        <v>0</v>
      </c>
      <c r="L32" s="5"/>
    </row>
    <row r="33" spans="1:12" customHeight="1" ht="105" outlineLevel="4">
      <c r="A33" s="1"/>
      <c r="B33" s="1">
        <v>884613</v>
      </c>
      <c r="C33" s="1" t="s">
        <v>124</v>
      </c>
      <c r="D33" s="1" t="s">
        <v>125</v>
      </c>
      <c r="E33" s="2" t="s">
        <v>126</v>
      </c>
      <c r="F33" s="2" t="s">
        <v>127</v>
      </c>
      <c r="G33" s="2">
        <v>0</v>
      </c>
      <c r="H33" s="2">
        <v>0</v>
      </c>
      <c r="I33" s="1">
        <v>0</v>
      </c>
      <c r="J33" s="3" t="s">
        <v>17</v>
      </c>
      <c r="K33" s="2" t="str">
        <f>J33*2548.56</f>
        <v>0</v>
      </c>
      <c r="L33" s="5"/>
    </row>
    <row r="34" spans="1:12" customHeight="1" ht="105" outlineLevel="4">
      <c r="A34" s="1"/>
      <c r="B34" s="1">
        <v>884614</v>
      </c>
      <c r="C34" s="1" t="s">
        <v>128</v>
      </c>
      <c r="D34" s="1" t="s">
        <v>129</v>
      </c>
      <c r="E34" s="2" t="s">
        <v>130</v>
      </c>
      <c r="F34" s="2" t="s">
        <v>131</v>
      </c>
      <c r="G34" s="2">
        <v>0</v>
      </c>
      <c r="H34" s="2">
        <v>0</v>
      </c>
      <c r="I34" s="1">
        <v>0</v>
      </c>
      <c r="J34" s="3" t="s">
        <v>17</v>
      </c>
      <c r="K34" s="2" t="str">
        <f>J34*3468.03</f>
        <v>0</v>
      </c>
      <c r="L34" s="5"/>
    </row>
    <row r="35" spans="1:12" customHeight="1" ht="105" outlineLevel="4">
      <c r="A35" s="1"/>
      <c r="B35" s="1">
        <v>884707</v>
      </c>
      <c r="C35" s="1" t="s">
        <v>132</v>
      </c>
      <c r="D35" s="1" t="s">
        <v>133</v>
      </c>
      <c r="E35" s="2" t="s">
        <v>134</v>
      </c>
      <c r="F35" s="2" t="s">
        <v>135</v>
      </c>
      <c r="G35" s="2">
        <v>0</v>
      </c>
      <c r="H35" s="2">
        <v>0</v>
      </c>
      <c r="I35" s="1">
        <v>0</v>
      </c>
      <c r="J35" s="3" t="s">
        <v>17</v>
      </c>
      <c r="K35" s="2" t="str">
        <f>J35*4739.29</f>
        <v>0</v>
      </c>
      <c r="L35" s="5"/>
    </row>
    <row r="36" spans="1:12" customHeight="1" ht="105" outlineLevel="4">
      <c r="A36" s="1"/>
      <c r="B36" s="1">
        <v>884708</v>
      </c>
      <c r="C36" s="1" t="s">
        <v>136</v>
      </c>
      <c r="D36" s="1" t="s">
        <v>137</v>
      </c>
      <c r="E36" s="2" t="s">
        <v>138</v>
      </c>
      <c r="F36" s="2" t="s">
        <v>112</v>
      </c>
      <c r="G36" s="2">
        <v>3</v>
      </c>
      <c r="H36" s="2">
        <v>0</v>
      </c>
      <c r="I36" s="1">
        <v>0</v>
      </c>
      <c r="J36" s="3" t="s">
        <v>17</v>
      </c>
      <c r="K36" s="2" t="str">
        <f>J36*3622.03</f>
        <v>0</v>
      </c>
      <c r="L36" s="5"/>
    </row>
    <row r="37" spans="1:12" customHeight="1" ht="105" outlineLevel="4">
      <c r="A37" s="1"/>
      <c r="B37" s="1">
        <v>885040</v>
      </c>
      <c r="C37" s="1" t="s">
        <v>139</v>
      </c>
      <c r="D37" s="1" t="s">
        <v>140</v>
      </c>
      <c r="E37" s="2" t="s">
        <v>141</v>
      </c>
      <c r="F37" s="2" t="s">
        <v>142</v>
      </c>
      <c r="G37" s="2">
        <v>3</v>
      </c>
      <c r="H37" s="2">
        <v>0</v>
      </c>
      <c r="I37" s="1">
        <v>0</v>
      </c>
      <c r="J37" s="3" t="s">
        <v>17</v>
      </c>
      <c r="K37" s="2" t="str">
        <f>J37*5057.86</f>
        <v>0</v>
      </c>
      <c r="L37" s="5"/>
    </row>
    <row r="38" spans="1:12" customHeight="1" ht="105" outlineLevel="4">
      <c r="A38" s="1"/>
      <c r="B38" s="1">
        <v>954092</v>
      </c>
      <c r="C38" s="1" t="s">
        <v>143</v>
      </c>
      <c r="D38" s="1" t="s">
        <v>144</v>
      </c>
      <c r="E38" s="2" t="s">
        <v>145</v>
      </c>
      <c r="F38" s="2" t="s">
        <v>146</v>
      </c>
      <c r="G38" s="2">
        <v>1</v>
      </c>
      <c r="H38" s="2">
        <v>0</v>
      </c>
      <c r="I38" s="1">
        <v>0</v>
      </c>
      <c r="J38" s="3" t="s">
        <v>17</v>
      </c>
      <c r="K38" s="2" t="str">
        <f>J38*5926.00</f>
        <v>0</v>
      </c>
      <c r="L38" s="5"/>
    </row>
    <row r="39" spans="1:12" outlineLevel="2">
      <c r="A39" s="8" t="s">
        <v>147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5"/>
    </row>
    <row r="40" spans="1:12" customHeight="1" ht="105" outlineLevel="4">
      <c r="A40" s="1"/>
      <c r="B40" s="1">
        <v>836250</v>
      </c>
      <c r="C40" s="1" t="s">
        <v>148</v>
      </c>
      <c r="D40" s="1" t="s">
        <v>149</v>
      </c>
      <c r="E40" s="2" t="s">
        <v>150</v>
      </c>
      <c r="F40" s="2" t="s">
        <v>151</v>
      </c>
      <c r="G40" s="2">
        <v>0</v>
      </c>
      <c r="H40" s="2">
        <v>8</v>
      </c>
      <c r="I40" s="1">
        <v>0</v>
      </c>
      <c r="J40" s="3" t="s">
        <v>17</v>
      </c>
      <c r="K40" s="2" t="str">
        <f>J40*8137.00</f>
        <v>0</v>
      </c>
      <c r="L40" s="5"/>
    </row>
    <row r="41" spans="1:12" outlineLevel="2">
      <c r="A41" s="8" t="s">
        <v>152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5"/>
    </row>
    <row r="42" spans="1:12" customHeight="1" ht="105" outlineLevel="4">
      <c r="A42" s="1"/>
      <c r="B42" s="1">
        <v>836401</v>
      </c>
      <c r="C42" s="1" t="s">
        <v>153</v>
      </c>
      <c r="D42" s="1" t="s">
        <v>154</v>
      </c>
      <c r="E42" s="2" t="s">
        <v>155</v>
      </c>
      <c r="F42" s="2" t="s">
        <v>156</v>
      </c>
      <c r="G42" s="2">
        <v>0</v>
      </c>
      <c r="H42" s="2">
        <v>0</v>
      </c>
      <c r="I42" s="1">
        <v>0</v>
      </c>
      <c r="J42" s="3" t="s">
        <v>17</v>
      </c>
      <c r="K42" s="2" t="str">
        <f>J42*1009.73</f>
        <v>0</v>
      </c>
      <c r="L42" s="5"/>
    </row>
    <row r="43" spans="1:12" customHeight="1" ht="105" outlineLevel="4">
      <c r="A43" s="1"/>
      <c r="B43" s="1">
        <v>836402</v>
      </c>
      <c r="C43" s="1" t="s">
        <v>157</v>
      </c>
      <c r="D43" s="1" t="s">
        <v>158</v>
      </c>
      <c r="E43" s="2" t="s">
        <v>159</v>
      </c>
      <c r="F43" s="2" t="s">
        <v>156</v>
      </c>
      <c r="G43" s="2">
        <v>0</v>
      </c>
      <c r="H43" s="2">
        <v>0</v>
      </c>
      <c r="I43" s="1">
        <v>0</v>
      </c>
      <c r="J43" s="3" t="s">
        <v>17</v>
      </c>
      <c r="K43" s="2" t="str">
        <f>J43*1009.73</f>
        <v>0</v>
      </c>
      <c r="L43" s="5"/>
    </row>
    <row r="44" spans="1:12" outlineLevel="2">
      <c r="A44" s="8" t="s">
        <v>160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5"/>
    </row>
    <row r="45" spans="1:12" customHeight="1" ht="105" outlineLevel="4">
      <c r="A45" s="1"/>
      <c r="B45" s="1">
        <v>954210</v>
      </c>
      <c r="C45" s="1" t="s">
        <v>161</v>
      </c>
      <c r="D45" s="1" t="s">
        <v>162</v>
      </c>
      <c r="E45" s="2" t="s">
        <v>163</v>
      </c>
      <c r="F45" s="2" t="s">
        <v>164</v>
      </c>
      <c r="G45" s="2">
        <v>9</v>
      </c>
      <c r="H45" s="2">
        <v>0</v>
      </c>
      <c r="I45" s="1">
        <v>0</v>
      </c>
      <c r="J45" s="3" t="s">
        <v>17</v>
      </c>
      <c r="K45" s="2" t="str">
        <f>J45*2196.43</f>
        <v>0</v>
      </c>
      <c r="L4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39:K39"/>
    <mergeCell ref="A41:K41"/>
    <mergeCell ref="A44:K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2026-08-11T05:52:53+03:00</dcterms:created>
  <dcterms:modified xsi:type="dcterms:W3CDTF">2026-08-11T05:52:53+03:00</dcterms:modified>
  <dc:title>Untitled Spreadsheet</dc:title>
  <dc:description/>
  <dc:subject/>
  <cp:keywords/>
  <cp:category/>
</cp:coreProperties>
</file>