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<sst xmlns="http://schemas.openxmlformats.org/spreadsheetml/2006/main" uniqueCount="339">
  <si>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</si>
  <si>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</si>
  <si>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</si>
  <si>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</si>
  <si>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</si>
  <si>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</si>
  <si>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</si>
  <si>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</si>
  <si>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</si>
  <si>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</si>
  <si>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</si>
  <si>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</si>
  <si>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</si>
  <si>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</si>
  <si>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</si>
  <si>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</si>
  <si>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</si>
  <si>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</si>
  <si>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</si>
  <si>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</si>
  <si>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</si>
  <si>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</si>
  <si>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</si>
  <si>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</si>
  <si>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</si>
  <si>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</si>
  <si>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</si>
  <si>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</si>
  <si>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</si>
  <si>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</si>
  <si>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</si>
  <si>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</si>
  <si>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</si>
  <si>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</si>
  <si>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</si>
  <si>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</si>
  <si>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</si>
  <si>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</si>
  <si>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</si>
  <si>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</si>
  <si>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</si>
  <si>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</si>
  <si>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</si>
  <si>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</si>
  <si>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</si>
  <si>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</si>
  <si>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</si>
  <si>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</si>
  <si>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</si>
  <si>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</si>
  <si>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</si>
  <si>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</si>
  <si>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</si>
  <si>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</si>
  <si>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</si>
  <si>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</si>
  <si>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</si>
  <si>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</si>
  <si>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</si>
  <si>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</si>
  <si>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</si>
  <si>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</si>
  <si>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</si>
  <si>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</si>
  <si>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</si>
  <si>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</si>
  <si>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</si>
  <si>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</si>
  <si>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</si>
  <si>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</si>
  <si>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</si>
  <si>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</si>
  <si>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</si>
  <si>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</si>
  <si>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</si>
  <si>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</si>
  <si>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</si>
  <si>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</si>
  <si>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</si>
  <si>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</si>
  <si>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</si>
  <si>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</si>
  <si>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</si>
  <si>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</si>
  <si>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</si>
  <si>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</si>
  <si>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</si>
  <si>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</si>
  <si>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</si>
  <si>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</si>
  <si>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</si>
  <si>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</si>
  <si>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</si>
  <si>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</si>
  <si>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</si>
  <si>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</si>
  <si>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</si>
  <si>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&gt;10</t>
  </si>
  <si>
    <t>SLO-210001</t>
  </si>
  <si>
    <t>Готовый комплект 2м  греющего кабеля 10Вт ТеплоPROвод  (в трубу)</t>
  </si>
  <si>
    <t>2 040.00 руб.</t>
  </si>
  <si>
    <t>&gt;100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</si>
  <si>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</si>
  <si>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</si>
  <si>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</si>
  <si>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</si>
  <si>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</si>
  <si>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</si>
  <si>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&gt;50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</si>
  <si>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</si>
  <si>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</si>
  <si>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</si>
  <si>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</si>
  <si>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</si>
  <si>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</si>
  <si>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&gt;25</t>
  </si>
  <si>
    <t>SLO-210006</t>
  </si>
  <si>
    <t>Готовый комплект 7м  греющего кабеля 10Вт ТеплоPROвод  (в трубу)</t>
  </si>
  <si>
    <t>3 390.00 руб.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</si>
  <si>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</si>
  <si>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</si>
  <si>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</si>
  <si>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</si>
  <si>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</si>
  <si>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</si>
  <si>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</si>
  <si>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</si>
  <si>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</si>
  <si>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</si>
  <si>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</si>
  <si>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</si>
  <si>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</si>
  <si>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</si>
  <si>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</si>
  <si>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</si>
  <si>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</si>
  <si>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</si>
  <si>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</si>
  <si>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</si>
  <si>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</si>
  <si>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</si>
  <si>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</si>
  <si>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</si>
  <si>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</si>
  <si>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</si>
  <si>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</si>
  <si>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</si>
  <si>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</si>
  <si>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</si>
  <si>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</si>
  <si>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</si>
  <si>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</si>
  <si>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</si>
  <si>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</si>
  <si>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</si>
  <si>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</si>
  <si>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</si>
  <si>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</si>
  <si>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</si>
  <si>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</si>
  <si>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</si>
  <si>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</si>
  <si>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</si>
  <si>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</si>
  <si>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</si>
  <si>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</si>
  <si>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</si>
  <si>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</si>
  <si>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</si>
  <si>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</si>
  <si>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</si>
  <si>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</si>
  <si>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</si>
  <si>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</si>
  <si>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</si>
  <si>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</si>
  <si>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</si>
  <si>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</si>
  <si>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</si>
  <si>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</si>
  <si>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</si>
  <si>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</si>
  <si>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</si>
  <si>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</si>
  <si>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</si>
  <si>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</si>
  <si>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</si>
  <si>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</si>
  <si>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</si>
  <si>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</si>
  <si>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</si>
  <si>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</si>
  <si>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</si>
  <si>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</si>
  <si>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</si>
  <si>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</si>
  <si>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</si>
  <si>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</si>
  <si>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</si>
  <si>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</si>
  <si>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</si>
  <si>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</si>
  <si>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</si>
  <si>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</si>
  <si>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</si>
  <si>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</si>
  <si>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</si>
  <si>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</si>
  <si>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</si>
  <si>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</si>
  <si>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</si>
  <si>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</si>
  <si>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</si>
  <si>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</si>
  <si>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</si>
  <si>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</si>
  <si>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</si>
  <si>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</si>
  <si>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</si>
  <si>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</si>
  <si>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</si>
  <si>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</si>
  <si>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</si>
  <si>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</si>
  <si>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</si>
  <si>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</si>
  <si>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</si>
  <si>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</si>
  <si>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</si>
  <si>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</si>
  <si>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</si>
  <si>
    <t>Комплектующие</t>
  </si>
  <si>
    <t>SLO-253001</t>
  </si>
  <si>
    <t>Еврошнур 1,6 м (Шнур арм.вилкой ПВС ВП 3х1,5)</t>
  </si>
  <si>
    <t>289.80 руб.</t>
  </si>
  <si>
    <t>SLO-253002</t>
  </si>
  <si>
    <t>Еврошнур 1,6 м (Шнур арм.вилкой ПВС ВП 3х0,75)</t>
  </si>
  <si>
    <t>227.70 руб.</t>
  </si>
  <si>
    <t>SLO-253003</t>
  </si>
  <si>
    <t>Еврошнур 1,6 м (Шнур арм.вилкой ПВС ВП 2х0,75)</t>
  </si>
  <si>
    <t>165.60 руб.</t>
  </si>
  <si>
    <t>SLO-253004</t>
  </si>
  <si>
    <t>Капа термоусаживаемая (муфта термоусадочная) 11/4</t>
  </si>
  <si>
    <t>113.85 руб.</t>
  </si>
  <si>
    <t>SLO-253010</t>
  </si>
  <si>
    <t>Герметичный ввод 3/4 для ввода широкого сморегулирующегося кабеля, латунь</t>
  </si>
  <si>
    <t>600.30 руб.</t>
  </si>
  <si>
    <t>SLO-253011</t>
  </si>
  <si>
    <t>Тройник косой 1' с отводом 45° на 1/2" для подкл греющего кабеля + 3 сальника для всех типов кабелей</t>
  </si>
  <si>
    <t>2 484.00 руб.</t>
  </si>
  <si>
    <t>SLO-253012</t>
  </si>
  <si>
    <t>Комплект для подключения саморег. кабеля (пластик. гильзы + трубки)</t>
  </si>
  <si>
    <t>144.90 руб.</t>
  </si>
  <si>
    <t>SLO-253013</t>
  </si>
  <si>
    <t>Трубка термоусаживаемая ТТК 16/5, 1000мм</t>
  </si>
  <si>
    <t>310.50 руб.</t>
  </si>
  <si>
    <t>SLO-253014</t>
  </si>
  <si>
    <t>Трубка термоусаживаемая ТТК 12/3, 1000мм</t>
  </si>
  <si>
    <t>207.00 руб.</t>
  </si>
  <si>
    <t>UNI-101774</t>
  </si>
  <si>
    <t>Муфта термоусадочная (комплект)</t>
  </si>
  <si>
    <t>391.30 руб.</t>
  </si>
  <si>
    <t>VER-000305</t>
  </si>
  <si>
    <t>VRGL13TK</t>
  </si>
  <si>
    <t>Тройник косой 1/2" с отводом на 1/2" для подключ. греющего кабеля или гильзы  (4/16шт)</t>
  </si>
  <si>
    <t>711.48 руб.</t>
  </si>
  <si>
    <t>VER-000306</t>
  </si>
  <si>
    <t>VRGL14TK</t>
  </si>
  <si>
    <t>Тройник косой 3/4" с отводом на 1/2 " для подключ. греющего кабеля или гильзы  (4/16шт)</t>
  </si>
  <si>
    <t>829.08 руб.</t>
  </si>
  <si>
    <t>VER-000307</t>
  </si>
  <si>
    <t>VRGL15TK</t>
  </si>
  <si>
    <t>Тройник косой 1" с отводом на 1/2" для подключ. греющего кабеля или гильзы  (4/16шт)</t>
  </si>
  <si>
    <t>1 114.26 руб.</t>
  </si>
  <si>
    <t>VER-001796</t>
  </si>
  <si>
    <t>GL11-2</t>
  </si>
  <si>
    <t>Тройник с сальником для монтажа  греющего кабеля 3/4" (80/8шт)</t>
  </si>
  <si>
    <t>927.57 руб.</t>
  </si>
  <si>
    <t>УТ000002113</t>
  </si>
  <si>
    <t>Герметичный ввод 1/2 нержавейка</t>
  </si>
  <si>
    <t>280.00 руб.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</si>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</sst>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png"/><Relationship Id="rId2" Type="http://schemas.openxmlformats.org/officeDocument/2006/relationships/image" Target="../media/1bf753d5_7e5b_11eb_8259_003048fd731b_695f87a5_a59b_11ee_a526_047c1617b1432.png"/><Relationship Id="rId3" Type="http://schemas.openxmlformats.org/officeDocument/2006/relationships/image" Target="../media/1bf753d7_7e5b_11eb_8259_003048fd731b_695f87a7_a59b_11ee_a526_047c1617b1433.png"/><Relationship Id="rId4" Type="http://schemas.openxmlformats.org/officeDocument/2006/relationships/image" Target="../media/1bf753d9_7e5b_11eb_8259_003048fd731b_695f87a9_a59b_11ee_a526_047c1617b1434.png"/><Relationship Id="rId5" Type="http://schemas.openxmlformats.org/officeDocument/2006/relationships/image" Target="../media/1bf753db_7e5b_11eb_8259_003048fd731b_695f87ab_a59b_11ee_a526_047c1617b1435.png"/><Relationship Id="rId6" Type="http://schemas.openxmlformats.org/officeDocument/2006/relationships/image" Target="../media/1bf753dd_7e5b_11eb_8259_003048fd731b_695f87ad_a59b_11ee_a526_047c1617b1436.pn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Relationship Id="rId31" Type="http://schemas.openxmlformats.org/officeDocument/2006/relationships/image" Target="../media/1e037d1e_7a50_11ed_a394_047c1617b143_19e968b5_793a_11f0_a79f_047c1617b14331.jpeg"/><Relationship Id="rId32" Type="http://schemas.openxmlformats.org/officeDocument/2006/relationships/image" Target="../media/5eb5c61a_7c9e_11ea_8111_003048fd731b_695f87e5_a59b_11ee_a526_047c1617b14332.jpeg"/><Relationship Id="rId33" Type="http://schemas.openxmlformats.org/officeDocument/2006/relationships/image" Target="../media/5eb5c61c_7c9e_11ea_8111_003048fd731b_695f87e9_a59b_11ee_a526_047c1617b14333.jpeg"/><Relationship Id="rId34" Type="http://schemas.openxmlformats.org/officeDocument/2006/relationships/image" Target="../media/5eb5c61e_7c9e_11ea_8111_003048fd731b_695f87ed_a59b_11ee_a526_047c1617b14334.jpeg"/><Relationship Id="rId35" Type="http://schemas.openxmlformats.org/officeDocument/2006/relationships/image" Target="../media/5eb5c620_7c9e_11ea_8111_003048fd731b_695f87f1_a59b_11ee_a526_047c1617b14335.jpeg"/><Relationship Id="rId36" Type="http://schemas.openxmlformats.org/officeDocument/2006/relationships/image" Target="../media/5eb5c622_7c9e_11ea_8111_003048fd731b_695f87f5_a59b_11ee_a526_047c1617b14336.jpeg"/><Relationship Id="rId37" Type="http://schemas.openxmlformats.org/officeDocument/2006/relationships/image" Target="../media/5eb5c624_7c9e_11ea_8111_003048fd731b_695f87f9_a59b_11ee_a526_047c1617b14337.jpeg"/><Relationship Id="rId38" Type="http://schemas.openxmlformats.org/officeDocument/2006/relationships/image" Target="../media/5eb5c626_7c9e_11ea_8111_003048fd731b_695f87fd_a59b_11ee_a526_047c1617b14338.jpeg"/><Relationship Id="rId39" Type="http://schemas.openxmlformats.org/officeDocument/2006/relationships/image" Target="../media/5eb5c628_7c9e_11ea_8111_003048fd731b_695f8801_a59b_11ee_a526_047c1617b14339.jpeg"/><Relationship Id="rId40" Type="http://schemas.openxmlformats.org/officeDocument/2006/relationships/image" Target="../media/5eb5c62a_7c9e_11ea_8111_003048fd731b_695f8805_a59b_11ee_a526_047c1617b14340.jpeg"/><Relationship Id="rId41" Type="http://schemas.openxmlformats.org/officeDocument/2006/relationships/image" Target="../media/5eb5c62c_7c9e_11ea_8111_003048fd731b_695f8809_a59b_11ee_a526_047c1617b14341.jpeg"/><Relationship Id="rId42" Type="http://schemas.openxmlformats.org/officeDocument/2006/relationships/image" Target="../media/5eb5c62e_7c9e_11ea_8111_003048fd731b_695f880d_a59b_11ee_a526_047c1617b14342.jpeg"/><Relationship Id="rId43" Type="http://schemas.openxmlformats.org/officeDocument/2006/relationships/image" Target="../media/5eb5c630_7c9e_11ea_8111_003048fd731b_695f8811_a59b_11ee_a526_047c1617b14343.jpeg"/><Relationship Id="rId44" Type="http://schemas.openxmlformats.org/officeDocument/2006/relationships/image" Target="../media/5eb5c632_7c9e_11ea_8111_003048fd731b_695f8815_a59b_11ee_a526_047c1617b14344.jpeg"/><Relationship Id="rId45" Type="http://schemas.openxmlformats.org/officeDocument/2006/relationships/image" Target="../media/5eb5c634_7c9e_11ea_8111_003048fd731b_695f8819_a59b_11ee_a526_047c1617b14345.jpeg"/><Relationship Id="rId46" Type="http://schemas.openxmlformats.org/officeDocument/2006/relationships/image" Target="../media/5eb5c636_7c9e_11ea_8111_003048fd731b_695f881d_a59b_11ee_a526_047c1617b14346.jpeg"/><Relationship Id="rId47" Type="http://schemas.openxmlformats.org/officeDocument/2006/relationships/image" Target="../media/5eb5c638_7c9e_11ea_8111_003048fd731b_695f8821_a59b_11ee_a526_047c1617b14347.jpeg"/><Relationship Id="rId48" Type="http://schemas.openxmlformats.org/officeDocument/2006/relationships/image" Target="../media/5eb5c63a_7c9e_11ea_8111_003048fd731b_695f8825_a59b_11ee_a526_047c1617b14348.jpeg"/><Relationship Id="rId49" Type="http://schemas.openxmlformats.org/officeDocument/2006/relationships/image" Target="../media/5eb5c63c_7c9e_11ea_8111_003048fd731b_695f8829_a59b_11ee_a526_047c1617b14349.jpeg"/><Relationship Id="rId50" Type="http://schemas.openxmlformats.org/officeDocument/2006/relationships/image" Target="../media/5eb5c63e_7c9e_11ea_8111_003048fd731b_695f882d_a59b_11ee_a526_047c1617b14350.jpeg"/><Relationship Id="rId51" Type="http://schemas.openxmlformats.org/officeDocument/2006/relationships/image" Target="../media/5eb5c640_7c9e_11ea_8111_003048fd731b_695f8831_a59b_11ee_a526_047c1617b14351.jpeg"/><Relationship Id="rId52" Type="http://schemas.openxmlformats.org/officeDocument/2006/relationships/image" Target="../media/5eb5c642_7c9e_11ea_8111_003048fd731b_695f8835_a59b_11ee_a526_047c1617b14352.jpeg"/><Relationship Id="rId53" Type="http://schemas.openxmlformats.org/officeDocument/2006/relationships/image" Target="../media/fa922b7c_70d3_11eb_8247_003048fd731b_19e968c0_793a_11f0_a79f_047c1617b14353.jpeg"/><Relationship Id="rId54" Type="http://schemas.openxmlformats.org/officeDocument/2006/relationships/image" Target="../media/5eb5c644_7c9e_11ea_8111_003048fd731b_19e968c3_793a_11f0_a79f_047c1617b14354.jpeg"/><Relationship Id="rId55" Type="http://schemas.openxmlformats.org/officeDocument/2006/relationships/image" Target="../media/5eb5c646_7c9e_11ea_8111_003048fd731b_19e968c5_793a_11f0_a79f_047c1617b14355.jpeg"/><Relationship Id="rId56" Type="http://schemas.openxmlformats.org/officeDocument/2006/relationships/image" Target="../media/5eb5c648_7c9e_11ea_8111_003048fd731b_19e968c6_793a_11f0_a79f_047c1617b14356.jpeg"/><Relationship Id="rId57" Type="http://schemas.openxmlformats.org/officeDocument/2006/relationships/image" Target="../media/5eb5c64a_7c9e_11ea_8111_003048fd731b_19e968c7_793a_11f0_a79f_047c1617b14357.jpeg"/><Relationship Id="rId58" Type="http://schemas.openxmlformats.org/officeDocument/2006/relationships/image" Target="../media/5eb5c64c_7c9e_11ea_8111_003048fd731b_19e968c8_793a_11f0_a79f_047c1617b14358.jpeg"/><Relationship Id="rId59" Type="http://schemas.openxmlformats.org/officeDocument/2006/relationships/image" Target="../media/5eb5c64e_7c9e_11ea_8111_003048fd731b_19e968c9_793a_11f0_a79f_047c1617b14359.jpeg"/><Relationship Id="rId60" Type="http://schemas.openxmlformats.org/officeDocument/2006/relationships/image" Target="../media/5eb5c650_7c9e_11ea_8111_003048fd731b_19e968ca_793a_11f0_a79f_047c1617b14360.jpeg"/><Relationship Id="rId61" Type="http://schemas.openxmlformats.org/officeDocument/2006/relationships/image" Target="../media/5eb5c652_7c9e_11ea_8111_003048fd731b_19e968cb_793a_11f0_a79f_047c1617b14361.jpeg"/><Relationship Id="rId62" Type="http://schemas.openxmlformats.org/officeDocument/2006/relationships/image" Target="../media/5eb5c654_7c9e_11ea_8111_003048fd731b_19e968b6_793a_11f0_a79f_047c1617b14362.jpeg"/><Relationship Id="rId63" Type="http://schemas.openxmlformats.org/officeDocument/2006/relationships/image" Target="../media/5eb5c656_7c9e_11ea_8111_003048fd731b_19e968b7_793a_11f0_a79f_047c1617b14363.jpeg"/><Relationship Id="rId64" Type="http://schemas.openxmlformats.org/officeDocument/2006/relationships/image" Target="../media/5eb5c658_7c9e_11ea_8111_003048fd731b_19e968b8_793a_11f0_a79f_047c1617b14364.jpeg"/><Relationship Id="rId65" Type="http://schemas.openxmlformats.org/officeDocument/2006/relationships/image" Target="../media/5eb5c65a_7c9e_11ea_8111_003048fd731b_19e968b9_793a_11f0_a79f_047c1617b14365.jpeg"/><Relationship Id="rId66" Type="http://schemas.openxmlformats.org/officeDocument/2006/relationships/image" Target="../media/5eb5c65c_7c9e_11ea_8111_003048fd731b_19e968ba_793a_11f0_a79f_047c1617b14366.jpeg"/><Relationship Id="rId67" Type="http://schemas.openxmlformats.org/officeDocument/2006/relationships/image" Target="../media/5eb5c65e_7c9e_11ea_8111_003048fd731b_19e968bb_793a_11f0_a79f_047c1617b14367.jpeg"/><Relationship Id="rId68" Type="http://schemas.openxmlformats.org/officeDocument/2006/relationships/image" Target="../media/5eb5c660_7c9e_11ea_8111_003048fd731b_19e968bd_793a_11f0_a79f_047c1617b14368.jpeg"/><Relationship Id="rId69" Type="http://schemas.openxmlformats.org/officeDocument/2006/relationships/image" Target="../media/55747e7a_f98d_11eb_8307_003048fd731b_19e968bc_793a_11f0_a79f_047c1617b14369.jpeg"/><Relationship Id="rId70" Type="http://schemas.openxmlformats.org/officeDocument/2006/relationships/image" Target="../media/55747e7c_f98d_11eb_8307_003048fd731b_19e968be_793a_11f0_a79f_047c1617b14370.jpeg"/><Relationship Id="rId71" Type="http://schemas.openxmlformats.org/officeDocument/2006/relationships/image" Target="../media/55747e7e_f98d_11eb_8307_003048fd731b_19e968bf_793a_11f0_a79f_047c1617b14371.jpeg"/><Relationship Id="rId72" Type="http://schemas.openxmlformats.org/officeDocument/2006/relationships/image" Target="../media/55747e80_f98d_11eb_8307_003048fd731b_19e968c1_793a_11f0_a79f_047c1617b14372.jpeg"/><Relationship Id="rId73" Type="http://schemas.openxmlformats.org/officeDocument/2006/relationships/image" Target="../media/55747e82_f98d_11eb_8307_003048fd731b_19e968c2_793a_11f0_a79f_047c1617b14373.jpeg"/><Relationship Id="rId74" Type="http://schemas.openxmlformats.org/officeDocument/2006/relationships/image" Target="../media/55747e84_f98d_11eb_8307_003048fd731b_19e968c4_793a_11f0_a79f_047c1617b14374.jpeg"/><Relationship Id="rId75" Type="http://schemas.openxmlformats.org/officeDocument/2006/relationships/image" Target="../media/01f3800c_7e99_11eb_8259_003048fd731b_7017f0ed_a59b_11ee_a526_047c1617b14375.jpeg"/><Relationship Id="rId76" Type="http://schemas.openxmlformats.org/officeDocument/2006/relationships/image" Target="../media/01f3800e_7e99_11eb_8259_003048fd731b_7017f0ee_a59b_11ee_a526_047c1617b14376.jpeg"/><Relationship Id="rId77" Type="http://schemas.openxmlformats.org/officeDocument/2006/relationships/image" Target="../media/01f38010_7e99_11eb_8259_003048fd731b_7017f0ef_a59b_11ee_a526_047c1617b14377.jpeg"/><Relationship Id="rId78" Type="http://schemas.openxmlformats.org/officeDocument/2006/relationships/image" Target="../media/01f38012_7e99_11eb_8259_003048fd731b_7017f0f0_a59b_11ee_a526_047c1617b14378.jpeg"/><Relationship Id="rId79" Type="http://schemas.openxmlformats.org/officeDocument/2006/relationships/image" Target="../media/01f3801e_7e99_11eb_8259_003048fd731b_0a6f3aa8_310d_11f1_a89b_047c1617b14379.jpeg"/><Relationship Id="rId80" Type="http://schemas.openxmlformats.org/officeDocument/2006/relationships/image" Target="../media/01f38020_7e99_11eb_8259_003048fd731b_7017f0f1_a59b_11ee_a526_047c1617b14380.png"/><Relationship Id="rId81" Type="http://schemas.openxmlformats.org/officeDocument/2006/relationships/image" Target="../media/01f38022_7e99_11eb_8259_003048fd731b_7017f0f2_a59b_11ee_a526_047c1617b14381.jpeg"/><Relationship Id="rId82" Type="http://schemas.openxmlformats.org/officeDocument/2006/relationships/image" Target="../media/b2c546b4_34f2_11ec_835e_003048fd731b_7017f0f3_a59b_11ee_a526_047c1617b14382.jpeg"/><Relationship Id="rId83" Type="http://schemas.openxmlformats.org/officeDocument/2006/relationships/image" Target="../media/b2c546b6_34f2_11ec_835e_003048fd731b_7017f0f4_a59b_11ee_a526_047c1617b14383.jpeg"/><Relationship Id="rId84" Type="http://schemas.openxmlformats.org/officeDocument/2006/relationships/image" Target="../media/13e8ca4e_5853_11ed_a364_047c1617b143_a73d6c0b_3fbb_11ef_a5f3_047c1617b14384.png"/><Relationship Id="rId85" Type="http://schemas.openxmlformats.org/officeDocument/2006/relationships/image" Target="../media/13e8ca50_5853_11ed_a364_047c1617b143_a73d6c0f_3fbb_11ef_a5f3_047c1617b14385.png"/><Relationship Id="rId86" Type="http://schemas.openxmlformats.org/officeDocument/2006/relationships/image" Target="../media/13e8ca52_5853_11ed_a364_047c1617b143_a73d6c13_3fbb_11ef_a5f3_047c1617b14386.png"/><Relationship Id="rId87" Type="http://schemas.openxmlformats.org/officeDocument/2006/relationships/image" Target="../media/1ca6938e_04fa_11f1_a85e_047c1617b143_2ed1409c_0c97_11f1_a86a_047c1617b14387.jpeg"/><Relationship Id="rId88" Type="http://schemas.openxmlformats.org/officeDocument/2006/relationships/image" Target="../media/ba722094_e10a_11ee_a577_047c1617b143_0a6f3aaa_310d_11f1_a89b_047c1617b14388.jpeg"/><Relationship Id="rId89" Type="http://schemas.openxmlformats.org/officeDocument/2006/relationships/image" Target="../media/b9446d9c_34f2_11ec_835e_003048fd731b_695f891b_a59b_11ee_a526_047c1617b14389.jpeg"/><Relationship Id="rId90" Type="http://schemas.openxmlformats.org/officeDocument/2006/relationships/image" Target="../media/b9446d9e_34f2_11ec_835e_003048fd731b_695f891e_a59b_11ee_a526_047c1617b14390.jpeg"/><Relationship Id="rId91" Type="http://schemas.openxmlformats.org/officeDocument/2006/relationships/image" Target="../media/b9446da0_34f2_11ec_835e_003048fd731b_695f8922_a59b_11ee_a526_047c1617b14391.jpeg"/><Relationship Id="rId92" Type="http://schemas.openxmlformats.org/officeDocument/2006/relationships/image" Target="../media/b9446da2_34f2_11ec_835e_003048fd731b_695f8926_a59b_11ee_a526_047c1617b14392.jpeg"/><Relationship Id="rId93" Type="http://schemas.openxmlformats.org/officeDocument/2006/relationships/image" Target="../media/b9446da4_34f2_11ec_835e_003048fd731b_695f892a_a59b_11ee_a526_047c1617b14393.jpeg"/><Relationship Id="rId94" Type="http://schemas.openxmlformats.org/officeDocument/2006/relationships/image" Target="../media/b9446da6_34f2_11ec_835e_003048fd731b_695f892e_a59b_11ee_a526_047c1617b14394.jpeg"/><Relationship Id="rId95" Type="http://schemas.openxmlformats.org/officeDocument/2006/relationships/image" Target="../media/b9446d82_34f2_11ec_835e_003048fd731b_695f8932_a59b_11ee_a526_047c1617b14395.jpeg"/><Relationship Id="rId96" Type="http://schemas.openxmlformats.org/officeDocument/2006/relationships/image" Target="../media/b9446d84_34f2_11ec_835e_003048fd731b_0a6f3aa6_310d_11f1_a89b_047c1617b14396.jpeg"/><Relationship Id="rId97" Type="http://schemas.openxmlformats.org/officeDocument/2006/relationships/image" Target="../media/b9446d86_34f2_11ec_835e_003048fd731b_695f8936_a59b_11ee_a526_047c1617b14397.jpeg"/><Relationship Id="rId98" Type="http://schemas.openxmlformats.org/officeDocument/2006/relationships/image" Target="../media/b9446d88_34f2_11ec_835e_003048fd731b_695f8939_a59b_11ee_a526_047c1617b14398.jpeg"/><Relationship Id="rId99" Type="http://schemas.openxmlformats.org/officeDocument/2006/relationships/image" Target="../media/b9446d8a_34f2_11ec_835e_003048fd731b_7017f0d6_a59b_11ee_a526_047c1617b14399.jpeg"/><Relationship Id="rId100" Type="http://schemas.openxmlformats.org/officeDocument/2006/relationships/image" Target="../media/b9446d8c_34f2_11ec_835e_003048fd731b_7017f0d8_a59b_11ee_a526_047c1617b143100.jpeg"/><Relationship Id="rId101" Type="http://schemas.openxmlformats.org/officeDocument/2006/relationships/image" Target="../media/b9446d8e_34f2_11ec_835e_003048fd731b_7017f0da_a59b_11ee_a526_047c1617b143101.jpeg"/><Relationship Id="rId102" Type="http://schemas.openxmlformats.org/officeDocument/2006/relationships/image" Target="../media/b9446d90_34f2_11ec_835e_003048fd731b_7017f0db_a59b_11ee_a526_047c1617b143102.jpeg"/><Relationship Id="rId103" Type="http://schemas.openxmlformats.org/officeDocument/2006/relationships/image" Target="../media/b9446d92_34f2_11ec_835e_003048fd731b_7017f0df_a59b_11ee_a526_047c1617b143103.jpeg"/><Relationship Id="rId104" Type="http://schemas.openxmlformats.org/officeDocument/2006/relationships/image" Target="../media/b9446d94_34f2_11ec_835e_003048fd731b_7017f0e3_a59b_11ee_a526_047c1617b143104.jpeg"/><Relationship Id="rId105" Type="http://schemas.openxmlformats.org/officeDocument/2006/relationships/image" Target="../media/b9446d96_34f2_11ec_835e_003048fd731b_7017f0e6_a59b_11ee_a526_047c1617b143105.jpeg"/><Relationship Id="rId106" Type="http://schemas.openxmlformats.org/officeDocument/2006/relationships/image" Target="../media/b9446d98_34f2_11ec_835e_003048fd731b_7017f0e9_a59b_11ee_a526_047c1617b143106.jpeg"/><Relationship Id="rId107" Type="http://schemas.openxmlformats.org/officeDocument/2006/relationships/image" Target="../media/b9446d9a_34f2_11ec_835e_003048fd731b_daef3efc_f115_11ee_a58b_047c1617b14310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5" name="Image_109" descr="Image_10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6" name="Image_110" descr="Image_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7" name="Image_111" descr="Image_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8" name="Image_112" descr="Image_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9" name="Image_113" descr="Image_11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0" name="Image_114" descr="Image_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1" name="Image_115" descr="Image_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2" name="Image_116" descr="Image_11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3" name="Image_117" descr="Image_11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4" name="Image_118" descr="Image_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-1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2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1</v>
      </c>
      <c r="H11" s="2">
        <v>0</v>
      </c>
      <c r="I11" s="1">
        <v>0</v>
      </c>
      <c r="J11" s="3" t="s">
        <v>17</v>
      </c>
      <c r="K11" s="2" t="str">
        <f>J11*63750.00</f>
        <v>0</v>
      </c>
      <c r="L11" s="5"/>
    </row>
    <row r="12" spans="1:12" outlineLevel="3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31</v>
      </c>
      <c r="D13" s="1"/>
      <c r="E13" s="2" t="s">
        <v>32</v>
      </c>
      <c r="F13" s="2" t="s">
        <v>33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34</v>
      </c>
      <c r="D14" s="1"/>
      <c r="E14" s="2" t="s">
        <v>35</v>
      </c>
      <c r="F14" s="2" t="s">
        <v>36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37</v>
      </c>
      <c r="D15" s="1"/>
      <c r="E15" s="2" t="s">
        <v>38</v>
      </c>
      <c r="F15" s="2" t="s">
        <v>39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40</v>
      </c>
      <c r="D16" s="1"/>
      <c r="E16" s="2" t="s">
        <v>41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43</v>
      </c>
      <c r="D17" s="1"/>
      <c r="E17" s="2" t="s">
        <v>44</v>
      </c>
      <c r="F17" s="2" t="s">
        <v>45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46</v>
      </c>
      <c r="D18" s="1"/>
      <c r="E18" s="2" t="s">
        <v>47</v>
      </c>
      <c r="F18" s="2" t="s">
        <v>48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49</v>
      </c>
      <c r="D19" s="1"/>
      <c r="E19" s="2" t="s">
        <v>50</v>
      </c>
      <c r="F19" s="2" t="s">
        <v>42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51</v>
      </c>
      <c r="D20" s="1"/>
      <c r="E20" s="2" t="s">
        <v>52</v>
      </c>
      <c r="F20" s="2" t="s">
        <v>45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53</v>
      </c>
      <c r="D21" s="1"/>
      <c r="E21" s="2" t="s">
        <v>54</v>
      </c>
      <c r="F21" s="2" t="s">
        <v>48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55</v>
      </c>
      <c r="D22" s="1"/>
      <c r="E22" s="2" t="s">
        <v>56</v>
      </c>
      <c r="F22" s="2" t="s">
        <v>42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57</v>
      </c>
      <c r="D23" s="1"/>
      <c r="E23" s="2" t="s">
        <v>58</v>
      </c>
      <c r="F23" s="2" t="s">
        <v>45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59</v>
      </c>
      <c r="D24" s="1"/>
      <c r="E24" s="2" t="s">
        <v>60</v>
      </c>
      <c r="F24" s="2" t="s">
        <v>48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64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65</v>
      </c>
      <c r="D26" s="1"/>
      <c r="E26" s="2" t="s">
        <v>66</v>
      </c>
      <c r="F26" s="2" t="s">
        <v>67</v>
      </c>
      <c r="G26" s="2">
        <v>0</v>
      </c>
      <c r="H26" s="2">
        <v>0</v>
      </c>
      <c r="I26" s="1">
        <v>0</v>
      </c>
      <c r="J26" s="3" t="s">
        <v>64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68</v>
      </c>
      <c r="D27" s="1"/>
      <c r="E27" s="2" t="s">
        <v>69</v>
      </c>
      <c r="F27" s="2" t="s">
        <v>70</v>
      </c>
      <c r="G27" s="2">
        <v>0</v>
      </c>
      <c r="H27" s="2">
        <v>0</v>
      </c>
      <c r="I27" s="1">
        <v>0</v>
      </c>
      <c r="J27" s="3" t="s">
        <v>64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71</v>
      </c>
      <c r="D28" s="1"/>
      <c r="E28" s="2" t="s">
        <v>72</v>
      </c>
      <c r="F28" s="2" t="s">
        <v>73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74</v>
      </c>
      <c r="D29" s="1"/>
      <c r="E29" s="2" t="s">
        <v>75</v>
      </c>
      <c r="F29" s="2" t="s">
        <v>76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77</v>
      </c>
      <c r="D30" s="1"/>
      <c r="E30" s="2" t="s">
        <v>78</v>
      </c>
      <c r="F30" s="2" t="s">
        <v>79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80</v>
      </c>
      <c r="D31" s="1"/>
      <c r="E31" s="2" t="s">
        <v>81</v>
      </c>
      <c r="F31" s="2" t="s">
        <v>73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82</v>
      </c>
      <c r="D32" s="1"/>
      <c r="E32" s="2" t="s">
        <v>83</v>
      </c>
      <c r="F32" s="2" t="s">
        <v>76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84</v>
      </c>
      <c r="D33" s="1"/>
      <c r="E33" s="2" t="s">
        <v>85</v>
      </c>
      <c r="F33" s="2" t="s">
        <v>79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86</v>
      </c>
      <c r="D34" s="1"/>
      <c r="E34" s="2" t="s">
        <v>87</v>
      </c>
      <c r="F34" s="2" t="s">
        <v>73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88</v>
      </c>
      <c r="D35" s="1"/>
      <c r="E35" s="2" t="s">
        <v>89</v>
      </c>
      <c r="F35" s="2" t="s">
        <v>76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90</v>
      </c>
      <c r="D36" s="1"/>
      <c r="E36" s="2" t="s">
        <v>91</v>
      </c>
      <c r="F36" s="2" t="s">
        <v>79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  <row r="37" spans="1:12" outlineLevel="2">
      <c r="A37" s="8" t="s">
        <v>92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93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871936</v>
      </c>
      <c r="C39" s="1" t="s">
        <v>94</v>
      </c>
      <c r="D39" s="1"/>
      <c r="E39" s="2" t="s">
        <v>95</v>
      </c>
      <c r="F39" s="2" t="s">
        <v>96</v>
      </c>
      <c r="G39" s="2" t="s">
        <v>97</v>
      </c>
      <c r="H39" s="2">
        <v>0</v>
      </c>
      <c r="I39" s="1">
        <v>0</v>
      </c>
      <c r="J39" s="3" t="s">
        <v>64</v>
      </c>
      <c r="K39" s="2" t="str">
        <f>J39*1770.00</f>
        <v>0</v>
      </c>
      <c r="L39" s="5"/>
    </row>
    <row r="40" spans="1:12" customHeight="1" ht="105" outlineLevel="5">
      <c r="A40" s="1"/>
      <c r="B40" s="1">
        <v>826619</v>
      </c>
      <c r="C40" s="1" t="s">
        <v>98</v>
      </c>
      <c r="D40" s="1"/>
      <c r="E40" s="2" t="s">
        <v>99</v>
      </c>
      <c r="F40" s="2" t="s">
        <v>100</v>
      </c>
      <c r="G40" s="2" t="s">
        <v>101</v>
      </c>
      <c r="H40" s="2">
        <v>0</v>
      </c>
      <c r="I40" s="1">
        <v>0</v>
      </c>
      <c r="J40" s="3" t="s">
        <v>64</v>
      </c>
      <c r="K40" s="2" t="str">
        <f>J40*2040.00</f>
        <v>0</v>
      </c>
      <c r="L40" s="5"/>
    </row>
    <row r="41" spans="1:12" customHeight="1" ht="105" outlineLevel="5">
      <c r="A41" s="1"/>
      <c r="B41" s="1">
        <v>826620</v>
      </c>
      <c r="C41" s="1" t="s">
        <v>102</v>
      </c>
      <c r="D41" s="1"/>
      <c r="E41" s="2" t="s">
        <v>103</v>
      </c>
      <c r="F41" s="2" t="s">
        <v>104</v>
      </c>
      <c r="G41" s="2" t="s">
        <v>101</v>
      </c>
      <c r="H41" s="2">
        <v>0</v>
      </c>
      <c r="I41" s="1">
        <v>0</v>
      </c>
      <c r="J41" s="3" t="s">
        <v>64</v>
      </c>
      <c r="K41" s="2" t="str">
        <f>J41*2310.00</f>
        <v>0</v>
      </c>
      <c r="L41" s="5"/>
    </row>
    <row r="42" spans="1:12" customHeight="1" ht="105" outlineLevel="5">
      <c r="A42" s="1"/>
      <c r="B42" s="1">
        <v>826621</v>
      </c>
      <c r="C42" s="1" t="s">
        <v>105</v>
      </c>
      <c r="D42" s="1"/>
      <c r="E42" s="2" t="s">
        <v>106</v>
      </c>
      <c r="F42" s="2" t="s">
        <v>107</v>
      </c>
      <c r="G42" s="2" t="s">
        <v>108</v>
      </c>
      <c r="H42" s="2">
        <v>0</v>
      </c>
      <c r="I42" s="1">
        <v>0</v>
      </c>
      <c r="J42" s="3" t="s">
        <v>64</v>
      </c>
      <c r="K42" s="2" t="str">
        <f>J42*2580.00</f>
        <v>0</v>
      </c>
      <c r="L42" s="5"/>
    </row>
    <row r="43" spans="1:12" customHeight="1" ht="105" outlineLevel="5">
      <c r="A43" s="1"/>
      <c r="B43" s="1">
        <v>826622</v>
      </c>
      <c r="C43" s="1" t="s">
        <v>109</v>
      </c>
      <c r="D43" s="1"/>
      <c r="E43" s="2" t="s">
        <v>110</v>
      </c>
      <c r="F43" s="2" t="s">
        <v>111</v>
      </c>
      <c r="G43" s="2" t="s">
        <v>108</v>
      </c>
      <c r="H43" s="2">
        <v>0</v>
      </c>
      <c r="I43" s="1">
        <v>0</v>
      </c>
      <c r="J43" s="3" t="s">
        <v>64</v>
      </c>
      <c r="K43" s="2" t="str">
        <f>J43*2850.00</f>
        <v>0</v>
      </c>
      <c r="L43" s="5"/>
    </row>
    <row r="44" spans="1:12" customHeight="1" ht="105" outlineLevel="5">
      <c r="A44" s="1"/>
      <c r="B44" s="1">
        <v>826623</v>
      </c>
      <c r="C44" s="1" t="s">
        <v>112</v>
      </c>
      <c r="D44" s="1"/>
      <c r="E44" s="2" t="s">
        <v>113</v>
      </c>
      <c r="F44" s="2" t="s">
        <v>114</v>
      </c>
      <c r="G44" s="2" t="s">
        <v>115</v>
      </c>
      <c r="H44" s="2">
        <v>0</v>
      </c>
      <c r="I44" s="1">
        <v>0</v>
      </c>
      <c r="J44" s="3" t="s">
        <v>64</v>
      </c>
      <c r="K44" s="2" t="str">
        <f>J44*3120.00</f>
        <v>0</v>
      </c>
      <c r="L44" s="5"/>
    </row>
    <row r="45" spans="1:12" customHeight="1" ht="105" outlineLevel="5">
      <c r="A45" s="1"/>
      <c r="B45" s="1">
        <v>826624</v>
      </c>
      <c r="C45" s="1" t="s">
        <v>116</v>
      </c>
      <c r="D45" s="1"/>
      <c r="E45" s="2" t="s">
        <v>117</v>
      </c>
      <c r="F45" s="2" t="s">
        <v>118</v>
      </c>
      <c r="G45" s="2" t="s">
        <v>97</v>
      </c>
      <c r="H45" s="2">
        <v>0</v>
      </c>
      <c r="I45" s="1">
        <v>0</v>
      </c>
      <c r="J45" s="3" t="s">
        <v>64</v>
      </c>
      <c r="K45" s="2" t="str">
        <f>J45*3390.00</f>
        <v>0</v>
      </c>
      <c r="L45" s="5"/>
    </row>
    <row r="46" spans="1:12" customHeight="1" ht="105" outlineLevel="5">
      <c r="A46" s="1"/>
      <c r="B46" s="1">
        <v>826625</v>
      </c>
      <c r="C46" s="1" t="s">
        <v>119</v>
      </c>
      <c r="D46" s="1"/>
      <c r="E46" s="2" t="s">
        <v>120</v>
      </c>
      <c r="F46" s="2" t="s">
        <v>121</v>
      </c>
      <c r="G46" s="2" t="s">
        <v>97</v>
      </c>
      <c r="H46" s="2">
        <v>0</v>
      </c>
      <c r="I46" s="1">
        <v>0</v>
      </c>
      <c r="J46" s="3" t="s">
        <v>64</v>
      </c>
      <c r="K46" s="2" t="str">
        <f>J46*3660.00</f>
        <v>0</v>
      </c>
      <c r="L46" s="5"/>
    </row>
    <row r="47" spans="1:12" customHeight="1" ht="105" outlineLevel="5">
      <c r="A47" s="1"/>
      <c r="B47" s="1">
        <v>826626</v>
      </c>
      <c r="C47" s="1" t="s">
        <v>122</v>
      </c>
      <c r="D47" s="1"/>
      <c r="E47" s="2" t="s">
        <v>123</v>
      </c>
      <c r="F47" s="2" t="s">
        <v>124</v>
      </c>
      <c r="G47" s="2" t="s">
        <v>97</v>
      </c>
      <c r="H47" s="2">
        <v>0</v>
      </c>
      <c r="I47" s="1">
        <v>0</v>
      </c>
      <c r="J47" s="3" t="s">
        <v>64</v>
      </c>
      <c r="K47" s="2" t="str">
        <f>J47*3930.00</f>
        <v>0</v>
      </c>
      <c r="L47" s="5"/>
    </row>
    <row r="48" spans="1:12" customHeight="1" ht="105" outlineLevel="5">
      <c r="A48" s="1"/>
      <c r="B48" s="1">
        <v>826627</v>
      </c>
      <c r="C48" s="1" t="s">
        <v>125</v>
      </c>
      <c r="D48" s="1"/>
      <c r="E48" s="2" t="s">
        <v>126</v>
      </c>
      <c r="F48" s="2" t="s">
        <v>127</v>
      </c>
      <c r="G48" s="2">
        <v>8</v>
      </c>
      <c r="H48" s="2">
        <v>0</v>
      </c>
      <c r="I48" s="1">
        <v>0</v>
      </c>
      <c r="J48" s="3" t="s">
        <v>64</v>
      </c>
      <c r="K48" s="2" t="str">
        <f>J48*4200.00</f>
        <v>0</v>
      </c>
      <c r="L48" s="5"/>
    </row>
    <row r="49" spans="1:12" customHeight="1" ht="105" outlineLevel="5">
      <c r="A49" s="1"/>
      <c r="B49" s="1">
        <v>826628</v>
      </c>
      <c r="C49" s="1" t="s">
        <v>128</v>
      </c>
      <c r="D49" s="1"/>
      <c r="E49" s="2" t="s">
        <v>129</v>
      </c>
      <c r="F49" s="2" t="s">
        <v>130</v>
      </c>
      <c r="G49" s="2">
        <v>6</v>
      </c>
      <c r="H49" s="2">
        <v>0</v>
      </c>
      <c r="I49" s="1">
        <v>0</v>
      </c>
      <c r="J49" s="3" t="s">
        <v>64</v>
      </c>
      <c r="K49" s="2" t="str">
        <f>J49*4470.00</f>
        <v>0</v>
      </c>
      <c r="L49" s="5"/>
    </row>
    <row r="50" spans="1:12" customHeight="1" ht="105" outlineLevel="5">
      <c r="A50" s="1"/>
      <c r="B50" s="1">
        <v>826629</v>
      </c>
      <c r="C50" s="1" t="s">
        <v>131</v>
      </c>
      <c r="D50" s="1"/>
      <c r="E50" s="2" t="s">
        <v>132</v>
      </c>
      <c r="F50" s="2" t="s">
        <v>133</v>
      </c>
      <c r="G50" s="2" t="s">
        <v>97</v>
      </c>
      <c r="H50" s="2">
        <v>0</v>
      </c>
      <c r="I50" s="1">
        <v>0</v>
      </c>
      <c r="J50" s="3" t="s">
        <v>64</v>
      </c>
      <c r="K50" s="2" t="str">
        <f>J50*4740.00</f>
        <v>0</v>
      </c>
      <c r="L50" s="5"/>
    </row>
    <row r="51" spans="1:12" customHeight="1" ht="105" outlineLevel="5">
      <c r="A51" s="1"/>
      <c r="B51" s="1">
        <v>826630</v>
      </c>
      <c r="C51" s="1" t="s">
        <v>134</v>
      </c>
      <c r="D51" s="1"/>
      <c r="E51" s="2" t="s">
        <v>135</v>
      </c>
      <c r="F51" s="2" t="s">
        <v>136</v>
      </c>
      <c r="G51" s="2">
        <v>5</v>
      </c>
      <c r="H51" s="2">
        <v>0</v>
      </c>
      <c r="I51" s="1">
        <v>0</v>
      </c>
      <c r="J51" s="3" t="s">
        <v>64</v>
      </c>
      <c r="K51" s="2" t="str">
        <f>J51*5010.00</f>
        <v>0</v>
      </c>
      <c r="L51" s="5"/>
    </row>
    <row r="52" spans="1:12" customHeight="1" ht="105" outlineLevel="5">
      <c r="A52" s="1"/>
      <c r="B52" s="1">
        <v>826631</v>
      </c>
      <c r="C52" s="1" t="s">
        <v>137</v>
      </c>
      <c r="D52" s="1"/>
      <c r="E52" s="2" t="s">
        <v>138</v>
      </c>
      <c r="F52" s="2" t="s">
        <v>139</v>
      </c>
      <c r="G52" s="2">
        <v>9</v>
      </c>
      <c r="H52" s="2">
        <v>0</v>
      </c>
      <c r="I52" s="1">
        <v>0</v>
      </c>
      <c r="J52" s="3" t="s">
        <v>64</v>
      </c>
      <c r="K52" s="2" t="str">
        <f>J52*5280.00</f>
        <v>0</v>
      </c>
      <c r="L52" s="5"/>
    </row>
    <row r="53" spans="1:12" customHeight="1" ht="105" outlineLevel="5">
      <c r="A53" s="1"/>
      <c r="B53" s="1">
        <v>826632</v>
      </c>
      <c r="C53" s="1" t="s">
        <v>140</v>
      </c>
      <c r="D53" s="1"/>
      <c r="E53" s="2" t="s">
        <v>141</v>
      </c>
      <c r="F53" s="2" t="s">
        <v>142</v>
      </c>
      <c r="G53" s="2">
        <v>8</v>
      </c>
      <c r="H53" s="2">
        <v>0</v>
      </c>
      <c r="I53" s="1">
        <v>0</v>
      </c>
      <c r="J53" s="3" t="s">
        <v>64</v>
      </c>
      <c r="K53" s="2" t="str">
        <f>J53*5550.00</f>
        <v>0</v>
      </c>
      <c r="L53" s="5"/>
    </row>
    <row r="54" spans="1:12" customHeight="1" ht="105" outlineLevel="5">
      <c r="A54" s="1"/>
      <c r="B54" s="1">
        <v>826633</v>
      </c>
      <c r="C54" s="1" t="s">
        <v>143</v>
      </c>
      <c r="D54" s="1"/>
      <c r="E54" s="2" t="s">
        <v>144</v>
      </c>
      <c r="F54" s="2" t="s">
        <v>145</v>
      </c>
      <c r="G54" s="2">
        <v>6</v>
      </c>
      <c r="H54" s="2">
        <v>0</v>
      </c>
      <c r="I54" s="1">
        <v>0</v>
      </c>
      <c r="J54" s="3" t="s">
        <v>64</v>
      </c>
      <c r="K54" s="2" t="str">
        <f>J54*5820.00</f>
        <v>0</v>
      </c>
      <c r="L54" s="5"/>
    </row>
    <row r="55" spans="1:12" customHeight="1" ht="105" outlineLevel="5">
      <c r="A55" s="1"/>
      <c r="B55" s="1">
        <v>826634</v>
      </c>
      <c r="C55" s="1" t="s">
        <v>146</v>
      </c>
      <c r="D55" s="1"/>
      <c r="E55" s="2" t="s">
        <v>147</v>
      </c>
      <c r="F55" s="2" t="s">
        <v>148</v>
      </c>
      <c r="G55" s="2">
        <v>3</v>
      </c>
      <c r="H55" s="2">
        <v>0</v>
      </c>
      <c r="I55" s="1">
        <v>0</v>
      </c>
      <c r="J55" s="3" t="s">
        <v>64</v>
      </c>
      <c r="K55" s="2" t="str">
        <f>J55*6090.00</f>
        <v>0</v>
      </c>
      <c r="L55" s="5"/>
    </row>
    <row r="56" spans="1:12" customHeight="1" ht="105" outlineLevel="5">
      <c r="A56" s="1"/>
      <c r="B56" s="1">
        <v>826635</v>
      </c>
      <c r="C56" s="1" t="s">
        <v>149</v>
      </c>
      <c r="D56" s="1"/>
      <c r="E56" s="2" t="s">
        <v>150</v>
      </c>
      <c r="F56" s="2" t="s">
        <v>151</v>
      </c>
      <c r="G56" s="2">
        <v>3</v>
      </c>
      <c r="H56" s="2">
        <v>0</v>
      </c>
      <c r="I56" s="1">
        <v>0</v>
      </c>
      <c r="J56" s="3" t="s">
        <v>64</v>
      </c>
      <c r="K56" s="2" t="str">
        <f>J56*6360.00</f>
        <v>0</v>
      </c>
      <c r="L56" s="5"/>
    </row>
    <row r="57" spans="1:12" customHeight="1" ht="105" outlineLevel="5">
      <c r="A57" s="1"/>
      <c r="B57" s="1">
        <v>826636</v>
      </c>
      <c r="C57" s="1" t="s">
        <v>152</v>
      </c>
      <c r="D57" s="1"/>
      <c r="E57" s="2" t="s">
        <v>153</v>
      </c>
      <c r="F57" s="2" t="s">
        <v>154</v>
      </c>
      <c r="G57" s="2">
        <v>5</v>
      </c>
      <c r="H57" s="2">
        <v>0</v>
      </c>
      <c r="I57" s="1">
        <v>0</v>
      </c>
      <c r="J57" s="3" t="s">
        <v>64</v>
      </c>
      <c r="K57" s="2" t="str">
        <f>J57*6630.00</f>
        <v>0</v>
      </c>
      <c r="L57" s="5"/>
    </row>
    <row r="58" spans="1:12" customHeight="1" ht="105" outlineLevel="5">
      <c r="A58" s="1"/>
      <c r="B58" s="1">
        <v>826637</v>
      </c>
      <c r="C58" s="1" t="s">
        <v>155</v>
      </c>
      <c r="D58" s="1"/>
      <c r="E58" s="2" t="s">
        <v>156</v>
      </c>
      <c r="F58" s="2" t="s">
        <v>157</v>
      </c>
      <c r="G58" s="2">
        <v>2</v>
      </c>
      <c r="H58" s="2">
        <v>0</v>
      </c>
      <c r="I58" s="1">
        <v>0</v>
      </c>
      <c r="J58" s="3" t="s">
        <v>64</v>
      </c>
      <c r="K58" s="2" t="str">
        <f>J58*6900.00</f>
        <v>0</v>
      </c>
      <c r="L58" s="5"/>
    </row>
    <row r="59" spans="1:12" customHeight="1" ht="105" outlineLevel="5">
      <c r="A59" s="1"/>
      <c r="B59" s="1">
        <v>826638</v>
      </c>
      <c r="C59" s="1" t="s">
        <v>158</v>
      </c>
      <c r="D59" s="1"/>
      <c r="E59" s="2" t="s">
        <v>159</v>
      </c>
      <c r="F59" s="2" t="s">
        <v>160</v>
      </c>
      <c r="G59" s="2" t="s">
        <v>97</v>
      </c>
      <c r="H59" s="2">
        <v>0</v>
      </c>
      <c r="I59" s="1">
        <v>0</v>
      </c>
      <c r="J59" s="3" t="s">
        <v>64</v>
      </c>
      <c r="K59" s="2" t="str">
        <f>J59*8250.00</f>
        <v>0</v>
      </c>
      <c r="L59" s="5"/>
    </row>
    <row r="60" spans="1:12" customHeight="1" ht="105" outlineLevel="5">
      <c r="A60" s="1"/>
      <c r="B60" s="1">
        <v>826639</v>
      </c>
      <c r="C60" s="1" t="s">
        <v>161</v>
      </c>
      <c r="D60" s="1"/>
      <c r="E60" s="2" t="s">
        <v>162</v>
      </c>
      <c r="F60" s="2" t="s">
        <v>163</v>
      </c>
      <c r="G60" s="2">
        <v>4</v>
      </c>
      <c r="H60" s="2">
        <v>0</v>
      </c>
      <c r="I60" s="1">
        <v>0</v>
      </c>
      <c r="J60" s="3" t="s">
        <v>64</v>
      </c>
      <c r="K60" s="2" t="str">
        <f>J60*9600.00</f>
        <v>0</v>
      </c>
      <c r="L60" s="5"/>
    </row>
    <row r="61" spans="1:12" outlineLevel="3">
      <c r="A61" s="9" t="s">
        <v>164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"/>
    </row>
    <row r="62" spans="1:12" customHeight="1" ht="105" outlineLevel="5">
      <c r="A62" s="1"/>
      <c r="B62" s="1">
        <v>831541</v>
      </c>
      <c r="C62" s="1" t="s">
        <v>165</v>
      </c>
      <c r="D62" s="1"/>
      <c r="E62" s="2" t="s">
        <v>166</v>
      </c>
      <c r="F62" s="2" t="s">
        <v>167</v>
      </c>
      <c r="G62" s="2" t="s">
        <v>97</v>
      </c>
      <c r="H62" s="2">
        <v>0</v>
      </c>
      <c r="I62" s="1">
        <v>0</v>
      </c>
      <c r="J62" s="3" t="s">
        <v>64</v>
      </c>
      <c r="K62" s="2" t="str">
        <f>J62*1280.00</f>
        <v>0</v>
      </c>
      <c r="L62" s="5"/>
    </row>
    <row r="63" spans="1:12" customHeight="1" ht="105" outlineLevel="5">
      <c r="A63" s="1"/>
      <c r="B63" s="1">
        <v>826640</v>
      </c>
      <c r="C63" s="1" t="s">
        <v>168</v>
      </c>
      <c r="D63" s="1"/>
      <c r="E63" s="2" t="s">
        <v>169</v>
      </c>
      <c r="F63" s="2" t="s">
        <v>170</v>
      </c>
      <c r="G63" s="2" t="s">
        <v>115</v>
      </c>
      <c r="H63" s="2">
        <v>0</v>
      </c>
      <c r="I63" s="1">
        <v>0</v>
      </c>
      <c r="J63" s="3" t="s">
        <v>64</v>
      </c>
      <c r="K63" s="2" t="str">
        <f>J63*1472.00</f>
        <v>0</v>
      </c>
      <c r="L63" s="5"/>
    </row>
    <row r="64" spans="1:12" customHeight="1" ht="105" outlineLevel="5">
      <c r="A64" s="1"/>
      <c r="B64" s="1">
        <v>826641</v>
      </c>
      <c r="C64" s="1" t="s">
        <v>171</v>
      </c>
      <c r="D64" s="1"/>
      <c r="E64" s="2" t="s">
        <v>172</v>
      </c>
      <c r="F64" s="2" t="s">
        <v>173</v>
      </c>
      <c r="G64" s="2" t="s">
        <v>115</v>
      </c>
      <c r="H64" s="2">
        <v>0</v>
      </c>
      <c r="I64" s="1">
        <v>0</v>
      </c>
      <c r="J64" s="3" t="s">
        <v>64</v>
      </c>
      <c r="K64" s="2" t="str">
        <f>J64*1664.00</f>
        <v>0</v>
      </c>
      <c r="L64" s="5"/>
    </row>
    <row r="65" spans="1:12" customHeight="1" ht="105" outlineLevel="5">
      <c r="A65" s="1"/>
      <c r="B65" s="1">
        <v>826642</v>
      </c>
      <c r="C65" s="1" t="s">
        <v>174</v>
      </c>
      <c r="D65" s="1"/>
      <c r="E65" s="2" t="s">
        <v>175</v>
      </c>
      <c r="F65" s="2" t="s">
        <v>176</v>
      </c>
      <c r="G65" s="2" t="s">
        <v>115</v>
      </c>
      <c r="H65" s="2">
        <v>0</v>
      </c>
      <c r="I65" s="1">
        <v>0</v>
      </c>
      <c r="J65" s="3" t="s">
        <v>64</v>
      </c>
      <c r="K65" s="2" t="str">
        <f>J65*1856.00</f>
        <v>0</v>
      </c>
      <c r="L65" s="5"/>
    </row>
    <row r="66" spans="1:12" customHeight="1" ht="105" outlineLevel="5">
      <c r="A66" s="1"/>
      <c r="B66" s="1">
        <v>826643</v>
      </c>
      <c r="C66" s="1" t="s">
        <v>177</v>
      </c>
      <c r="D66" s="1"/>
      <c r="E66" s="2" t="s">
        <v>178</v>
      </c>
      <c r="F66" s="2" t="s">
        <v>179</v>
      </c>
      <c r="G66" s="2" t="s">
        <v>115</v>
      </c>
      <c r="H66" s="2">
        <v>0</v>
      </c>
      <c r="I66" s="1">
        <v>0</v>
      </c>
      <c r="J66" s="3" t="s">
        <v>64</v>
      </c>
      <c r="K66" s="2" t="str">
        <f>J66*2048.00</f>
        <v>0</v>
      </c>
      <c r="L66" s="5"/>
    </row>
    <row r="67" spans="1:12" customHeight="1" ht="105" outlineLevel="5">
      <c r="A67" s="1"/>
      <c r="B67" s="1">
        <v>826644</v>
      </c>
      <c r="C67" s="1" t="s">
        <v>180</v>
      </c>
      <c r="D67" s="1"/>
      <c r="E67" s="2" t="s">
        <v>181</v>
      </c>
      <c r="F67" s="2" t="s">
        <v>182</v>
      </c>
      <c r="G67" s="2">
        <v>9</v>
      </c>
      <c r="H67" s="2">
        <v>0</v>
      </c>
      <c r="I67" s="1">
        <v>0</v>
      </c>
      <c r="J67" s="3" t="s">
        <v>64</v>
      </c>
      <c r="K67" s="2" t="str">
        <f>J67*2240.00</f>
        <v>0</v>
      </c>
      <c r="L67" s="5"/>
    </row>
    <row r="68" spans="1:12" customHeight="1" ht="105" outlineLevel="5">
      <c r="A68" s="1"/>
      <c r="B68" s="1">
        <v>826645</v>
      </c>
      <c r="C68" s="1" t="s">
        <v>183</v>
      </c>
      <c r="D68" s="1"/>
      <c r="E68" s="2" t="s">
        <v>184</v>
      </c>
      <c r="F68" s="2" t="s">
        <v>185</v>
      </c>
      <c r="G68" s="2" t="s">
        <v>97</v>
      </c>
      <c r="H68" s="2">
        <v>0</v>
      </c>
      <c r="I68" s="1">
        <v>0</v>
      </c>
      <c r="J68" s="3" t="s">
        <v>64</v>
      </c>
      <c r="K68" s="2" t="str">
        <f>J68*2432.00</f>
        <v>0</v>
      </c>
      <c r="L68" s="5"/>
    </row>
    <row r="69" spans="1:12" customHeight="1" ht="105" outlineLevel="5">
      <c r="A69" s="1"/>
      <c r="B69" s="1">
        <v>826646</v>
      </c>
      <c r="C69" s="1" t="s">
        <v>186</v>
      </c>
      <c r="D69" s="1"/>
      <c r="E69" s="2" t="s">
        <v>187</v>
      </c>
      <c r="F69" s="2" t="s">
        <v>188</v>
      </c>
      <c r="G69" s="2">
        <v>9</v>
      </c>
      <c r="H69" s="2">
        <v>0</v>
      </c>
      <c r="I69" s="1">
        <v>0</v>
      </c>
      <c r="J69" s="3" t="s">
        <v>64</v>
      </c>
      <c r="K69" s="2" t="str">
        <f>J69*2624.00</f>
        <v>0</v>
      </c>
      <c r="L69" s="5"/>
    </row>
    <row r="70" spans="1:12" customHeight="1" ht="105" outlineLevel="5">
      <c r="A70" s="1"/>
      <c r="B70" s="1">
        <v>826647</v>
      </c>
      <c r="C70" s="1" t="s">
        <v>189</v>
      </c>
      <c r="D70" s="1"/>
      <c r="E70" s="2" t="s">
        <v>190</v>
      </c>
      <c r="F70" s="2" t="s">
        <v>191</v>
      </c>
      <c r="G70" s="2">
        <v>8</v>
      </c>
      <c r="H70" s="2">
        <v>0</v>
      </c>
      <c r="I70" s="1">
        <v>0</v>
      </c>
      <c r="J70" s="3" t="s">
        <v>64</v>
      </c>
      <c r="K70" s="2" t="str">
        <f>J70*2816.00</f>
        <v>0</v>
      </c>
      <c r="L70" s="5"/>
    </row>
    <row r="71" spans="1:12" customHeight="1" ht="105" outlineLevel="5">
      <c r="A71" s="1"/>
      <c r="B71" s="1">
        <v>826648</v>
      </c>
      <c r="C71" s="1" t="s">
        <v>192</v>
      </c>
      <c r="D71" s="1"/>
      <c r="E71" s="2" t="s">
        <v>193</v>
      </c>
      <c r="F71" s="2" t="s">
        <v>194</v>
      </c>
      <c r="G71" s="2" t="s">
        <v>97</v>
      </c>
      <c r="H71" s="2">
        <v>0</v>
      </c>
      <c r="I71" s="1">
        <v>0</v>
      </c>
      <c r="J71" s="3" t="s">
        <v>64</v>
      </c>
      <c r="K71" s="2" t="str">
        <f>J71*3008.00</f>
        <v>0</v>
      </c>
      <c r="L71" s="5"/>
    </row>
    <row r="72" spans="1:12" customHeight="1" ht="105" outlineLevel="5">
      <c r="A72" s="1"/>
      <c r="B72" s="1">
        <v>826649</v>
      </c>
      <c r="C72" s="1" t="s">
        <v>195</v>
      </c>
      <c r="D72" s="1"/>
      <c r="E72" s="2" t="s">
        <v>196</v>
      </c>
      <c r="F72" s="2" t="s">
        <v>197</v>
      </c>
      <c r="G72" s="2">
        <v>0</v>
      </c>
      <c r="H72" s="2">
        <v>0</v>
      </c>
      <c r="I72" s="1">
        <v>0</v>
      </c>
      <c r="J72" s="3" t="s">
        <v>64</v>
      </c>
      <c r="K72" s="2" t="str">
        <f>J72*3200.00</f>
        <v>0</v>
      </c>
      <c r="L72" s="5"/>
    </row>
    <row r="73" spans="1:12" customHeight="1" ht="105" outlineLevel="5">
      <c r="A73" s="1"/>
      <c r="B73" s="1">
        <v>826650</v>
      </c>
      <c r="C73" s="1" t="s">
        <v>198</v>
      </c>
      <c r="D73" s="1"/>
      <c r="E73" s="2" t="s">
        <v>199</v>
      </c>
      <c r="F73" s="2" t="s">
        <v>200</v>
      </c>
      <c r="G73" s="2">
        <v>3</v>
      </c>
      <c r="H73" s="2">
        <v>0</v>
      </c>
      <c r="I73" s="1">
        <v>0</v>
      </c>
      <c r="J73" s="3" t="s">
        <v>64</v>
      </c>
      <c r="K73" s="2" t="str">
        <f>J73*3392.00</f>
        <v>0</v>
      </c>
      <c r="L73" s="5"/>
    </row>
    <row r="74" spans="1:12" customHeight="1" ht="105" outlineLevel="5">
      <c r="A74" s="1"/>
      <c r="B74" s="1">
        <v>826651</v>
      </c>
      <c r="C74" s="1" t="s">
        <v>201</v>
      </c>
      <c r="D74" s="1"/>
      <c r="E74" s="2" t="s">
        <v>202</v>
      </c>
      <c r="F74" s="2" t="s">
        <v>203</v>
      </c>
      <c r="G74" s="2">
        <v>0</v>
      </c>
      <c r="H74" s="2">
        <v>0</v>
      </c>
      <c r="I74" s="1">
        <v>0</v>
      </c>
      <c r="J74" s="3" t="s">
        <v>64</v>
      </c>
      <c r="K74" s="2" t="str">
        <f>J74*3584.00</f>
        <v>0</v>
      </c>
      <c r="L74" s="5"/>
    </row>
    <row r="75" spans="1:12" customHeight="1" ht="105" outlineLevel="5">
      <c r="A75" s="1"/>
      <c r="B75" s="1">
        <v>826652</v>
      </c>
      <c r="C75" s="1" t="s">
        <v>204</v>
      </c>
      <c r="D75" s="1"/>
      <c r="E75" s="2" t="s">
        <v>205</v>
      </c>
      <c r="F75" s="2" t="s">
        <v>206</v>
      </c>
      <c r="G75" s="2">
        <v>6</v>
      </c>
      <c r="H75" s="2">
        <v>0</v>
      </c>
      <c r="I75" s="1">
        <v>0</v>
      </c>
      <c r="J75" s="3" t="s">
        <v>64</v>
      </c>
      <c r="K75" s="2" t="str">
        <f>J75*3776.00</f>
        <v>0</v>
      </c>
      <c r="L75" s="5"/>
    </row>
    <row r="76" spans="1:12" customHeight="1" ht="105" outlineLevel="5">
      <c r="A76" s="1"/>
      <c r="B76" s="1">
        <v>826653</v>
      </c>
      <c r="C76" s="1" t="s">
        <v>207</v>
      </c>
      <c r="D76" s="1"/>
      <c r="E76" s="2" t="s">
        <v>208</v>
      </c>
      <c r="F76" s="2" t="s">
        <v>209</v>
      </c>
      <c r="G76" s="2">
        <v>0</v>
      </c>
      <c r="H76" s="2">
        <v>0</v>
      </c>
      <c r="I76" s="1">
        <v>0</v>
      </c>
      <c r="J76" s="3" t="s">
        <v>64</v>
      </c>
      <c r="K76" s="2" t="str">
        <f>J76*3968.00</f>
        <v>0</v>
      </c>
      <c r="L76" s="5"/>
    </row>
    <row r="77" spans="1:12" customHeight="1" ht="105" outlineLevel="5">
      <c r="A77" s="1"/>
      <c r="B77" s="1">
        <v>826654</v>
      </c>
      <c r="C77" s="1" t="s">
        <v>210</v>
      </c>
      <c r="D77" s="1"/>
      <c r="E77" s="2" t="s">
        <v>211</v>
      </c>
      <c r="F77" s="2" t="s">
        <v>212</v>
      </c>
      <c r="G77" s="2">
        <v>0</v>
      </c>
      <c r="H77" s="2">
        <v>0</v>
      </c>
      <c r="I77" s="1">
        <v>0</v>
      </c>
      <c r="J77" s="3" t="s">
        <v>64</v>
      </c>
      <c r="K77" s="2" t="str">
        <f>J77*4352.00</f>
        <v>0</v>
      </c>
      <c r="L77" s="5"/>
    </row>
    <row r="78" spans="1:12" customHeight="1" ht="105" outlineLevel="5">
      <c r="A78" s="1"/>
      <c r="B78" s="1">
        <v>835394</v>
      </c>
      <c r="C78" s="1" t="s">
        <v>213</v>
      </c>
      <c r="D78" s="1"/>
      <c r="E78" s="2" t="s">
        <v>214</v>
      </c>
      <c r="F78" s="2" t="s">
        <v>215</v>
      </c>
      <c r="G78" s="2">
        <v>4</v>
      </c>
      <c r="H78" s="2">
        <v>0</v>
      </c>
      <c r="I78" s="1">
        <v>0</v>
      </c>
      <c r="J78" s="3" t="s">
        <v>64</v>
      </c>
      <c r="K78" s="2" t="str">
        <f>J78*4160.00</f>
        <v>0</v>
      </c>
      <c r="L78" s="5"/>
    </row>
    <row r="79" spans="1:12" customHeight="1" ht="105" outlineLevel="5">
      <c r="A79" s="1"/>
      <c r="B79" s="1">
        <v>835395</v>
      </c>
      <c r="C79" s="1" t="s">
        <v>216</v>
      </c>
      <c r="D79" s="1"/>
      <c r="E79" s="2" t="s">
        <v>217</v>
      </c>
      <c r="F79" s="2" t="s">
        <v>218</v>
      </c>
      <c r="G79" s="2">
        <v>6</v>
      </c>
      <c r="H79" s="2">
        <v>0</v>
      </c>
      <c r="I79" s="1">
        <v>0</v>
      </c>
      <c r="J79" s="3" t="s">
        <v>64</v>
      </c>
      <c r="K79" s="2" t="str">
        <f>J79*4544.00</f>
        <v>0</v>
      </c>
      <c r="L79" s="5"/>
    </row>
    <row r="80" spans="1:12" customHeight="1" ht="105" outlineLevel="5">
      <c r="A80" s="1"/>
      <c r="B80" s="1">
        <v>835396</v>
      </c>
      <c r="C80" s="1" t="s">
        <v>219</v>
      </c>
      <c r="D80" s="1"/>
      <c r="E80" s="2" t="s">
        <v>220</v>
      </c>
      <c r="F80" s="2" t="s">
        <v>221</v>
      </c>
      <c r="G80" s="2">
        <v>0</v>
      </c>
      <c r="H80" s="2">
        <v>0</v>
      </c>
      <c r="I80" s="1">
        <v>0</v>
      </c>
      <c r="J80" s="3" t="s">
        <v>64</v>
      </c>
      <c r="K80" s="2" t="str">
        <f>J80*4736.00</f>
        <v>0</v>
      </c>
      <c r="L80" s="5"/>
    </row>
    <row r="81" spans="1:12" customHeight="1" ht="105" outlineLevel="5">
      <c r="A81" s="1"/>
      <c r="B81" s="1">
        <v>835397</v>
      </c>
      <c r="C81" s="1" t="s">
        <v>222</v>
      </c>
      <c r="D81" s="1"/>
      <c r="E81" s="2" t="s">
        <v>223</v>
      </c>
      <c r="F81" s="2" t="s">
        <v>224</v>
      </c>
      <c r="G81" s="2">
        <v>7</v>
      </c>
      <c r="H81" s="2">
        <v>0</v>
      </c>
      <c r="I81" s="1">
        <v>0</v>
      </c>
      <c r="J81" s="3" t="s">
        <v>64</v>
      </c>
      <c r="K81" s="2" t="str">
        <f>J81*4928.00</f>
        <v>0</v>
      </c>
      <c r="L81" s="5"/>
    </row>
    <row r="82" spans="1:12" customHeight="1" ht="105" outlineLevel="5">
      <c r="A82" s="1"/>
      <c r="B82" s="1">
        <v>835398</v>
      </c>
      <c r="C82" s="1" t="s">
        <v>225</v>
      </c>
      <c r="D82" s="1"/>
      <c r="E82" s="2" t="s">
        <v>226</v>
      </c>
      <c r="F82" s="2" t="s">
        <v>227</v>
      </c>
      <c r="G82" s="2">
        <v>5</v>
      </c>
      <c r="H82" s="2">
        <v>0</v>
      </c>
      <c r="I82" s="1">
        <v>0</v>
      </c>
      <c r="J82" s="3" t="s">
        <v>64</v>
      </c>
      <c r="K82" s="2" t="str">
        <f>J82*5888.00</f>
        <v>0</v>
      </c>
      <c r="L82" s="5"/>
    </row>
    <row r="83" spans="1:12" customHeight="1" ht="105" outlineLevel="5">
      <c r="A83" s="1"/>
      <c r="B83" s="1">
        <v>835399</v>
      </c>
      <c r="C83" s="1" t="s">
        <v>228</v>
      </c>
      <c r="D83" s="1"/>
      <c r="E83" s="2" t="s">
        <v>229</v>
      </c>
      <c r="F83" s="2" t="s">
        <v>230</v>
      </c>
      <c r="G83" s="2">
        <v>6</v>
      </c>
      <c r="H83" s="2">
        <v>0</v>
      </c>
      <c r="I83" s="1">
        <v>0</v>
      </c>
      <c r="J83" s="3" t="s">
        <v>64</v>
      </c>
      <c r="K83" s="2" t="str">
        <f>J83*6848.00</f>
        <v>0</v>
      </c>
      <c r="L83" s="5"/>
    </row>
    <row r="84" spans="1:12" outlineLevel="1">
      <c r="A84" s="7" t="s">
        <v>231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5"/>
    </row>
    <row r="85" spans="1:12" customHeight="1" ht="105" outlineLevel="3">
      <c r="A85" s="1"/>
      <c r="B85" s="1">
        <v>835363</v>
      </c>
      <c r="C85" s="1" t="s">
        <v>232</v>
      </c>
      <c r="D85" s="1"/>
      <c r="E85" s="2" t="s">
        <v>233</v>
      </c>
      <c r="F85" s="2" t="s">
        <v>234</v>
      </c>
      <c r="G85" s="2">
        <v>0</v>
      </c>
      <c r="H85" s="2">
        <v>0</v>
      </c>
      <c r="I85" s="1">
        <v>0</v>
      </c>
      <c r="J85" s="3" t="s">
        <v>64</v>
      </c>
      <c r="K85" s="2" t="str">
        <f>J85*289.80</f>
        <v>0</v>
      </c>
      <c r="L85" s="5"/>
    </row>
    <row r="86" spans="1:12" customHeight="1" ht="105" outlineLevel="3">
      <c r="A86" s="1"/>
      <c r="B86" s="1">
        <v>835364</v>
      </c>
      <c r="C86" s="1" t="s">
        <v>235</v>
      </c>
      <c r="D86" s="1"/>
      <c r="E86" s="2" t="s">
        <v>236</v>
      </c>
      <c r="F86" s="2" t="s">
        <v>237</v>
      </c>
      <c r="G86" s="2">
        <v>0</v>
      </c>
      <c r="H86" s="2">
        <v>0</v>
      </c>
      <c r="I86" s="1">
        <v>0</v>
      </c>
      <c r="J86" s="3" t="s">
        <v>64</v>
      </c>
      <c r="K86" s="2" t="str">
        <f>J86*227.70</f>
        <v>0</v>
      </c>
      <c r="L86" s="5"/>
    </row>
    <row r="87" spans="1:12" customHeight="1" ht="105" outlineLevel="3">
      <c r="A87" s="1"/>
      <c r="B87" s="1">
        <v>835365</v>
      </c>
      <c r="C87" s="1" t="s">
        <v>238</v>
      </c>
      <c r="D87" s="1"/>
      <c r="E87" s="2" t="s">
        <v>239</v>
      </c>
      <c r="F87" s="2" t="s">
        <v>240</v>
      </c>
      <c r="G87" s="2">
        <v>0</v>
      </c>
      <c r="H87" s="2">
        <v>0</v>
      </c>
      <c r="I87" s="1">
        <v>0</v>
      </c>
      <c r="J87" s="3" t="s">
        <v>64</v>
      </c>
      <c r="K87" s="2" t="str">
        <f>J87*165.60</f>
        <v>0</v>
      </c>
      <c r="L87" s="5"/>
    </row>
    <row r="88" spans="1:12" customHeight="1" ht="105" outlineLevel="3">
      <c r="A88" s="1"/>
      <c r="B88" s="1">
        <v>835366</v>
      </c>
      <c r="C88" s="1" t="s">
        <v>241</v>
      </c>
      <c r="D88" s="1"/>
      <c r="E88" s="2" t="s">
        <v>242</v>
      </c>
      <c r="F88" s="2" t="s">
        <v>243</v>
      </c>
      <c r="G88" s="2">
        <v>0</v>
      </c>
      <c r="H88" s="2">
        <v>0</v>
      </c>
      <c r="I88" s="1">
        <v>0</v>
      </c>
      <c r="J88" s="3" t="s">
        <v>64</v>
      </c>
      <c r="K88" s="2" t="str">
        <f>J88*113.85</f>
        <v>0</v>
      </c>
      <c r="L88" s="5"/>
    </row>
    <row r="89" spans="1:12" customHeight="1" ht="105" outlineLevel="3">
      <c r="A89" s="1"/>
      <c r="B89" s="1">
        <v>835370</v>
      </c>
      <c r="C89" s="1" t="s">
        <v>244</v>
      </c>
      <c r="D89" s="1"/>
      <c r="E89" s="2" t="s">
        <v>245</v>
      </c>
      <c r="F89" s="2" t="s">
        <v>246</v>
      </c>
      <c r="G89" s="2">
        <v>0</v>
      </c>
      <c r="H89" s="2">
        <v>0</v>
      </c>
      <c r="I89" s="1">
        <v>0</v>
      </c>
      <c r="J89" s="3" t="s">
        <v>64</v>
      </c>
      <c r="K89" s="2" t="str">
        <f>J89*600.30</f>
        <v>0</v>
      </c>
      <c r="L89" s="5"/>
    </row>
    <row r="90" spans="1:12" customHeight="1" ht="105" outlineLevel="3">
      <c r="A90" s="1"/>
      <c r="B90" s="1">
        <v>835371</v>
      </c>
      <c r="C90" s="1" t="s">
        <v>247</v>
      </c>
      <c r="D90" s="1"/>
      <c r="E90" s="2" t="s">
        <v>248</v>
      </c>
      <c r="F90" s="2" t="s">
        <v>249</v>
      </c>
      <c r="G90" s="2">
        <v>0</v>
      </c>
      <c r="H90" s="2">
        <v>0</v>
      </c>
      <c r="I90" s="1">
        <v>0</v>
      </c>
      <c r="J90" s="3" t="s">
        <v>64</v>
      </c>
      <c r="K90" s="2" t="str">
        <f>J90*2484.00</f>
        <v>0</v>
      </c>
      <c r="L90" s="5"/>
    </row>
    <row r="91" spans="1:12" customHeight="1" ht="105" outlineLevel="3">
      <c r="A91" s="1"/>
      <c r="B91" s="1">
        <v>835372</v>
      </c>
      <c r="C91" s="1" t="s">
        <v>250</v>
      </c>
      <c r="D91" s="1"/>
      <c r="E91" s="2" t="s">
        <v>251</v>
      </c>
      <c r="F91" s="2" t="s">
        <v>252</v>
      </c>
      <c r="G91" s="2">
        <v>0</v>
      </c>
      <c r="H91" s="2">
        <v>0</v>
      </c>
      <c r="I91" s="1">
        <v>0</v>
      </c>
      <c r="J91" s="3" t="s">
        <v>64</v>
      </c>
      <c r="K91" s="2" t="str">
        <f>J91*144.90</f>
        <v>0</v>
      </c>
      <c r="L91" s="5"/>
    </row>
    <row r="92" spans="1:12" customHeight="1" ht="105" outlineLevel="3">
      <c r="A92" s="1"/>
      <c r="B92" s="1">
        <v>837200</v>
      </c>
      <c r="C92" s="1" t="s">
        <v>253</v>
      </c>
      <c r="D92" s="1"/>
      <c r="E92" s="2" t="s">
        <v>254</v>
      </c>
      <c r="F92" s="2" t="s">
        <v>255</v>
      </c>
      <c r="G92" s="2">
        <v>5</v>
      </c>
      <c r="H92" s="2">
        <v>0</v>
      </c>
      <c r="I92" s="1">
        <v>0</v>
      </c>
      <c r="J92" s="3" t="s">
        <v>64</v>
      </c>
      <c r="K92" s="2" t="str">
        <f>J92*310.50</f>
        <v>0</v>
      </c>
      <c r="L92" s="5"/>
    </row>
    <row r="93" spans="1:12" customHeight="1" ht="105" outlineLevel="3">
      <c r="A93" s="1"/>
      <c r="B93" s="1">
        <v>837201</v>
      </c>
      <c r="C93" s="1" t="s">
        <v>256</v>
      </c>
      <c r="D93" s="1"/>
      <c r="E93" s="2" t="s">
        <v>257</v>
      </c>
      <c r="F93" s="2" t="s">
        <v>258</v>
      </c>
      <c r="G93" s="2">
        <v>2</v>
      </c>
      <c r="H93" s="2">
        <v>0</v>
      </c>
      <c r="I93" s="1">
        <v>0</v>
      </c>
      <c r="J93" s="3" t="s">
        <v>64</v>
      </c>
      <c r="K93" s="2" t="str">
        <f>J93*207.00</f>
        <v>0</v>
      </c>
      <c r="L93" s="5"/>
    </row>
    <row r="94" spans="1:12" outlineLevel="3">
      <c r="A94" s="1"/>
      <c r="B94" s="1">
        <v>959580</v>
      </c>
      <c r="C94" s="1" t="s">
        <v>259</v>
      </c>
      <c r="D94" s="1">
        <v>84564</v>
      </c>
      <c r="E94" s="2" t="s">
        <v>260</v>
      </c>
      <c r="F94" s="2" t="s">
        <v>261</v>
      </c>
      <c r="G94" s="2">
        <v>0</v>
      </c>
      <c r="H94" s="2">
        <v>0</v>
      </c>
      <c r="I94" s="1">
        <v>0</v>
      </c>
      <c r="J94" s="3" t="s">
        <v>64</v>
      </c>
      <c r="K94" s="2" t="str">
        <f>J94*391.30</f>
        <v>0</v>
      </c>
      <c r="L94" s="5"/>
    </row>
    <row r="95" spans="1:12" customHeight="1" ht="105" outlineLevel="3">
      <c r="A95" s="1"/>
      <c r="B95" s="1">
        <v>871399</v>
      </c>
      <c r="C95" s="1" t="s">
        <v>262</v>
      </c>
      <c r="D95" s="1" t="s">
        <v>263</v>
      </c>
      <c r="E95" s="2" t="s">
        <v>264</v>
      </c>
      <c r="F95" s="2" t="s">
        <v>265</v>
      </c>
      <c r="G95" s="2" t="s">
        <v>115</v>
      </c>
      <c r="H95" s="2">
        <v>0</v>
      </c>
      <c r="I95" s="1">
        <v>0</v>
      </c>
      <c r="J95" s="3" t="s">
        <v>64</v>
      </c>
      <c r="K95" s="2" t="str">
        <f>J95*711.48</f>
        <v>0</v>
      </c>
      <c r="L95" s="5"/>
    </row>
    <row r="96" spans="1:12" customHeight="1" ht="105" outlineLevel="3">
      <c r="A96" s="1"/>
      <c r="B96" s="1">
        <v>871400</v>
      </c>
      <c r="C96" s="1" t="s">
        <v>266</v>
      </c>
      <c r="D96" s="1" t="s">
        <v>267</v>
      </c>
      <c r="E96" s="2" t="s">
        <v>268</v>
      </c>
      <c r="F96" s="2" t="s">
        <v>269</v>
      </c>
      <c r="G96" s="2" t="s">
        <v>97</v>
      </c>
      <c r="H96" s="2">
        <v>0</v>
      </c>
      <c r="I96" s="1">
        <v>0</v>
      </c>
      <c r="J96" s="3" t="s">
        <v>64</v>
      </c>
      <c r="K96" s="2" t="str">
        <f>J96*829.08</f>
        <v>0</v>
      </c>
      <c r="L96" s="5"/>
    </row>
    <row r="97" spans="1:12" customHeight="1" ht="105" outlineLevel="3">
      <c r="A97" s="1"/>
      <c r="B97" s="1">
        <v>871401</v>
      </c>
      <c r="C97" s="1" t="s">
        <v>270</v>
      </c>
      <c r="D97" s="1" t="s">
        <v>271</v>
      </c>
      <c r="E97" s="2" t="s">
        <v>272</v>
      </c>
      <c r="F97" s="2" t="s">
        <v>273</v>
      </c>
      <c r="G97" s="2">
        <v>0</v>
      </c>
      <c r="H97" s="2">
        <v>0</v>
      </c>
      <c r="I97" s="1">
        <v>0</v>
      </c>
      <c r="J97" s="3" t="s">
        <v>64</v>
      </c>
      <c r="K97" s="2" t="str">
        <f>J97*1114.26</f>
        <v>0</v>
      </c>
      <c r="L97" s="5"/>
    </row>
    <row r="98" spans="1:12" customHeight="1" ht="105" outlineLevel="3">
      <c r="A98" s="1"/>
      <c r="B98" s="1">
        <v>955848</v>
      </c>
      <c r="C98" s="1" t="s">
        <v>274</v>
      </c>
      <c r="D98" s="1" t="s">
        <v>275</v>
      </c>
      <c r="E98" s="2" t="s">
        <v>276</v>
      </c>
      <c r="F98" s="2" t="s">
        <v>277</v>
      </c>
      <c r="G98" s="2" t="s">
        <v>97</v>
      </c>
      <c r="H98" s="2">
        <v>0</v>
      </c>
      <c r="I98" s="1">
        <v>0</v>
      </c>
      <c r="J98" s="3" t="s">
        <v>64</v>
      </c>
      <c r="K98" s="2" t="str">
        <f>J98*927.57</f>
        <v>0</v>
      </c>
      <c r="L98" s="5"/>
    </row>
    <row r="99" spans="1:12" customHeight="1" ht="105" outlineLevel="3">
      <c r="A99" s="1"/>
      <c r="B99" s="1">
        <v>882537</v>
      </c>
      <c r="C99" s="1" t="s">
        <v>278</v>
      </c>
      <c r="D99" s="1"/>
      <c r="E99" s="2" t="s">
        <v>279</v>
      </c>
      <c r="F99" s="2" t="s">
        <v>280</v>
      </c>
      <c r="G99" s="2">
        <v>0</v>
      </c>
      <c r="H99" s="2">
        <v>0</v>
      </c>
      <c r="I99" s="1">
        <v>0</v>
      </c>
      <c r="J99" s="3" t="s">
        <v>64</v>
      </c>
      <c r="K99" s="2" t="str">
        <f>J99*280.00</f>
        <v>0</v>
      </c>
      <c r="L99" s="5"/>
    </row>
    <row r="100" spans="1:12" outlineLevel="1">
      <c r="A100" s="7" t="s">
        <v>281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5"/>
    </row>
    <row r="101" spans="1:12" outlineLevel="2">
      <c r="A101" s="8" t="s">
        <v>282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5"/>
    </row>
    <row r="102" spans="1:12" customHeight="1" ht="105" outlineLevel="4">
      <c r="A102" s="1"/>
      <c r="B102" s="1">
        <v>837251</v>
      </c>
      <c r="C102" s="1" t="s">
        <v>283</v>
      </c>
      <c r="D102" s="1"/>
      <c r="E102" s="2" t="s">
        <v>284</v>
      </c>
      <c r="F102" s="2" t="s">
        <v>285</v>
      </c>
      <c r="G102" s="2">
        <v>0</v>
      </c>
      <c r="H102" s="2">
        <v>0</v>
      </c>
      <c r="I102" s="1">
        <v>0</v>
      </c>
      <c r="J102" s="3" t="s">
        <v>64</v>
      </c>
      <c r="K102" s="2" t="str">
        <f>J102*5103.00</f>
        <v>0</v>
      </c>
      <c r="L102" s="5"/>
    </row>
    <row r="103" spans="1:12" customHeight="1" ht="105" outlineLevel="4">
      <c r="A103" s="1"/>
      <c r="B103" s="1">
        <v>837252</v>
      </c>
      <c r="C103" s="1" t="s">
        <v>286</v>
      </c>
      <c r="D103" s="1"/>
      <c r="E103" s="2" t="s">
        <v>287</v>
      </c>
      <c r="F103" s="2" t="s">
        <v>288</v>
      </c>
      <c r="G103" s="2">
        <v>0</v>
      </c>
      <c r="H103" s="2">
        <v>0</v>
      </c>
      <c r="I103" s="1">
        <v>0</v>
      </c>
      <c r="J103" s="3" t="s">
        <v>64</v>
      </c>
      <c r="K103" s="2" t="str">
        <f>J103*3378.60</f>
        <v>0</v>
      </c>
      <c r="L103" s="5"/>
    </row>
    <row r="104" spans="1:12" customHeight="1" ht="105" outlineLevel="4">
      <c r="A104" s="1"/>
      <c r="B104" s="1">
        <v>837253</v>
      </c>
      <c r="C104" s="1" t="s">
        <v>289</v>
      </c>
      <c r="D104" s="1"/>
      <c r="E104" s="2" t="s">
        <v>290</v>
      </c>
      <c r="F104" s="2" t="s">
        <v>291</v>
      </c>
      <c r="G104" s="2">
        <v>0</v>
      </c>
      <c r="H104" s="2">
        <v>0</v>
      </c>
      <c r="I104" s="1">
        <v>0</v>
      </c>
      <c r="J104" s="3" t="s">
        <v>64</v>
      </c>
      <c r="K104" s="2" t="str">
        <f>J104*2993.40</f>
        <v>0</v>
      </c>
      <c r="L104" s="5"/>
    </row>
    <row r="105" spans="1:12" customHeight="1" ht="105" outlineLevel="4">
      <c r="A105" s="1"/>
      <c r="B105" s="1">
        <v>837254</v>
      </c>
      <c r="C105" s="1" t="s">
        <v>292</v>
      </c>
      <c r="D105" s="1"/>
      <c r="E105" s="2" t="s">
        <v>293</v>
      </c>
      <c r="F105" s="2" t="s">
        <v>294</v>
      </c>
      <c r="G105" s="2">
        <v>0</v>
      </c>
      <c r="H105" s="2">
        <v>0</v>
      </c>
      <c r="I105" s="1">
        <v>0</v>
      </c>
      <c r="J105" s="3" t="s">
        <v>64</v>
      </c>
      <c r="K105" s="2" t="str">
        <f>J105*2845.80</f>
        <v>0</v>
      </c>
      <c r="L105" s="5"/>
    </row>
    <row r="106" spans="1:12" customHeight="1" ht="105" outlineLevel="4">
      <c r="A106" s="1"/>
      <c r="B106" s="1">
        <v>837255</v>
      </c>
      <c r="C106" s="1" t="s">
        <v>295</v>
      </c>
      <c r="D106" s="1"/>
      <c r="E106" s="2" t="s">
        <v>296</v>
      </c>
      <c r="F106" s="2" t="s">
        <v>297</v>
      </c>
      <c r="G106" s="2">
        <v>0</v>
      </c>
      <c r="H106" s="2">
        <v>0</v>
      </c>
      <c r="I106" s="1">
        <v>0</v>
      </c>
      <c r="J106" s="3" t="s">
        <v>64</v>
      </c>
      <c r="K106" s="2" t="str">
        <f>J106*3447.00</f>
        <v>0</v>
      </c>
      <c r="L106" s="5"/>
    </row>
    <row r="107" spans="1:12" customHeight="1" ht="105" outlineLevel="4">
      <c r="A107" s="1"/>
      <c r="B107" s="1">
        <v>837256</v>
      </c>
      <c r="C107" s="1" t="s">
        <v>298</v>
      </c>
      <c r="D107" s="1"/>
      <c r="E107" s="2" t="s">
        <v>299</v>
      </c>
      <c r="F107" s="2" t="s">
        <v>300</v>
      </c>
      <c r="G107" s="2">
        <v>0</v>
      </c>
      <c r="H107" s="2">
        <v>0</v>
      </c>
      <c r="I107" s="1">
        <v>0</v>
      </c>
      <c r="J107" s="3" t="s">
        <v>64</v>
      </c>
      <c r="K107" s="2" t="str">
        <f>J107*5364.00</f>
        <v>0</v>
      </c>
      <c r="L107" s="5"/>
    </row>
    <row r="108" spans="1:12" outlineLevel="2">
      <c r="A108" s="8" t="s">
        <v>301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837238</v>
      </c>
      <c r="C109" s="1" t="s">
        <v>302</v>
      </c>
      <c r="D109" s="1"/>
      <c r="E109" s="2" t="s">
        <v>303</v>
      </c>
      <c r="F109" s="2" t="s">
        <v>304</v>
      </c>
      <c r="G109" s="2">
        <v>0</v>
      </c>
      <c r="H109" s="2">
        <v>0</v>
      </c>
      <c r="I109" s="1">
        <v>0</v>
      </c>
      <c r="J109" s="3" t="s">
        <v>64</v>
      </c>
      <c r="K109" s="2" t="str">
        <f>J109*7392.60</f>
        <v>0</v>
      </c>
      <c r="L109" s="5"/>
    </row>
    <row r="110" spans="1:12" customHeight="1" ht="105" outlineLevel="4">
      <c r="A110" s="1"/>
      <c r="B110" s="1">
        <v>837239</v>
      </c>
      <c r="C110" s="1" t="s">
        <v>305</v>
      </c>
      <c r="D110" s="1"/>
      <c r="E110" s="2" t="s">
        <v>306</v>
      </c>
      <c r="F110" s="2" t="s">
        <v>307</v>
      </c>
      <c r="G110" s="2">
        <v>0</v>
      </c>
      <c r="H110" s="2">
        <v>0</v>
      </c>
      <c r="I110" s="1">
        <v>0</v>
      </c>
      <c r="J110" s="3" t="s">
        <v>64</v>
      </c>
      <c r="K110" s="2" t="str">
        <f>J110*4116.60</f>
        <v>0</v>
      </c>
      <c r="L110" s="5"/>
    </row>
    <row r="111" spans="1:12" customHeight="1" ht="105" outlineLevel="4">
      <c r="A111" s="1"/>
      <c r="B111" s="1">
        <v>837240</v>
      </c>
      <c r="C111" s="1" t="s">
        <v>308</v>
      </c>
      <c r="D111" s="1"/>
      <c r="E111" s="2" t="s">
        <v>309</v>
      </c>
      <c r="F111" s="2" t="s">
        <v>310</v>
      </c>
      <c r="G111" s="2">
        <v>0</v>
      </c>
      <c r="H111" s="2">
        <v>0</v>
      </c>
      <c r="I111" s="1">
        <v>0</v>
      </c>
      <c r="J111" s="3" t="s">
        <v>64</v>
      </c>
      <c r="K111" s="2" t="str">
        <f>J111*4942.80</f>
        <v>0</v>
      </c>
      <c r="L111" s="5"/>
    </row>
    <row r="112" spans="1:12" customHeight="1" ht="105" outlineLevel="4">
      <c r="A112" s="1"/>
      <c r="B112" s="1">
        <v>837241</v>
      </c>
      <c r="C112" s="1" t="s">
        <v>311</v>
      </c>
      <c r="D112" s="1"/>
      <c r="E112" s="2" t="s">
        <v>312</v>
      </c>
      <c r="F112" s="2" t="s">
        <v>313</v>
      </c>
      <c r="G112" s="2">
        <v>0</v>
      </c>
      <c r="H112" s="2">
        <v>0</v>
      </c>
      <c r="I112" s="1">
        <v>0</v>
      </c>
      <c r="J112" s="3" t="s">
        <v>64</v>
      </c>
      <c r="K112" s="2" t="str">
        <f>J112*19027.80</f>
        <v>0</v>
      </c>
      <c r="L112" s="5"/>
    </row>
    <row r="113" spans="1:12" customHeight="1" ht="105" outlineLevel="4">
      <c r="A113" s="1"/>
      <c r="B113" s="1">
        <v>837242</v>
      </c>
      <c r="C113" s="1" t="s">
        <v>314</v>
      </c>
      <c r="D113" s="1"/>
      <c r="E113" s="2" t="s">
        <v>315</v>
      </c>
      <c r="F113" s="2" t="s">
        <v>316</v>
      </c>
      <c r="G113" s="2">
        <v>0</v>
      </c>
      <c r="H113" s="2">
        <v>0</v>
      </c>
      <c r="I113" s="1">
        <v>0</v>
      </c>
      <c r="J113" s="3" t="s">
        <v>64</v>
      </c>
      <c r="K113" s="2" t="str">
        <f>J113*2790.00</f>
        <v>0</v>
      </c>
      <c r="L113" s="5"/>
    </row>
    <row r="114" spans="1:12" customHeight="1" ht="105" outlineLevel="4">
      <c r="A114" s="1"/>
      <c r="B114" s="1">
        <v>837243</v>
      </c>
      <c r="C114" s="1" t="s">
        <v>317</v>
      </c>
      <c r="D114" s="1"/>
      <c r="E114" s="2" t="s">
        <v>315</v>
      </c>
      <c r="F114" s="2" t="s">
        <v>318</v>
      </c>
      <c r="G114" s="2">
        <v>0</v>
      </c>
      <c r="H114" s="2">
        <v>0</v>
      </c>
      <c r="I114" s="1">
        <v>0</v>
      </c>
      <c r="J114" s="3" t="s">
        <v>64</v>
      </c>
      <c r="K114" s="2" t="str">
        <f>J114*3330.00</f>
        <v>0</v>
      </c>
      <c r="L114" s="5"/>
    </row>
    <row r="115" spans="1:12" customHeight="1" ht="105" outlineLevel="4">
      <c r="A115" s="1"/>
      <c r="B115" s="1">
        <v>837244</v>
      </c>
      <c r="C115" s="1" t="s">
        <v>319</v>
      </c>
      <c r="D115" s="1"/>
      <c r="E115" s="2" t="s">
        <v>315</v>
      </c>
      <c r="F115" s="2" t="s">
        <v>320</v>
      </c>
      <c r="G115" s="2">
        <v>0</v>
      </c>
      <c r="H115" s="2">
        <v>0</v>
      </c>
      <c r="I115" s="1">
        <v>0</v>
      </c>
      <c r="J115" s="3" t="s">
        <v>64</v>
      </c>
      <c r="K115" s="2" t="str">
        <f>J115*3510.00</f>
        <v>0</v>
      </c>
      <c r="L115" s="5"/>
    </row>
    <row r="116" spans="1:12" customHeight="1" ht="105" outlineLevel="4">
      <c r="A116" s="1"/>
      <c r="B116" s="1">
        <v>837245</v>
      </c>
      <c r="C116" s="1" t="s">
        <v>321</v>
      </c>
      <c r="D116" s="1"/>
      <c r="E116" s="2" t="s">
        <v>322</v>
      </c>
      <c r="F116" s="2" t="s">
        <v>323</v>
      </c>
      <c r="G116" s="2">
        <v>0</v>
      </c>
      <c r="H116" s="2">
        <v>0</v>
      </c>
      <c r="I116" s="1">
        <v>0</v>
      </c>
      <c r="J116" s="3" t="s">
        <v>64</v>
      </c>
      <c r="K116" s="2" t="str">
        <f>J116*4059.00</f>
        <v>0</v>
      </c>
      <c r="L116" s="5"/>
    </row>
    <row r="117" spans="1:12" customHeight="1" ht="105" outlineLevel="4">
      <c r="A117" s="1"/>
      <c r="B117" s="1">
        <v>837246</v>
      </c>
      <c r="C117" s="1" t="s">
        <v>324</v>
      </c>
      <c r="D117" s="1"/>
      <c r="E117" s="2" t="s">
        <v>325</v>
      </c>
      <c r="F117" s="2" t="s">
        <v>326</v>
      </c>
      <c r="G117" s="2">
        <v>0</v>
      </c>
      <c r="H117" s="2">
        <v>0</v>
      </c>
      <c r="I117" s="1">
        <v>0</v>
      </c>
      <c r="J117" s="3" t="s">
        <v>64</v>
      </c>
      <c r="K117" s="2" t="str">
        <f>J117*5227.20</f>
        <v>0</v>
      </c>
      <c r="L117" s="5"/>
    </row>
    <row r="118" spans="1:12" customHeight="1" ht="105" outlineLevel="4">
      <c r="A118" s="1"/>
      <c r="B118" s="1">
        <v>837247</v>
      </c>
      <c r="C118" s="1" t="s">
        <v>327</v>
      </c>
      <c r="D118" s="1"/>
      <c r="E118" s="2" t="s">
        <v>328</v>
      </c>
      <c r="F118" s="2" t="s">
        <v>329</v>
      </c>
      <c r="G118" s="2">
        <v>0</v>
      </c>
      <c r="H118" s="2">
        <v>0</v>
      </c>
      <c r="I118" s="1">
        <v>0</v>
      </c>
      <c r="J118" s="3" t="s">
        <v>64</v>
      </c>
      <c r="K118" s="2" t="str">
        <f>J118*5022.00</f>
        <v>0</v>
      </c>
      <c r="L118" s="5"/>
    </row>
    <row r="119" spans="1:12" customHeight="1" ht="105" outlineLevel="4">
      <c r="A119" s="1"/>
      <c r="B119" s="1">
        <v>837248</v>
      </c>
      <c r="C119" s="1" t="s">
        <v>330</v>
      </c>
      <c r="D119" s="1"/>
      <c r="E119" s="2" t="s">
        <v>331</v>
      </c>
      <c r="F119" s="2" t="s">
        <v>332</v>
      </c>
      <c r="G119" s="2">
        <v>0</v>
      </c>
      <c r="H119" s="2">
        <v>0</v>
      </c>
      <c r="I119" s="1">
        <v>0</v>
      </c>
      <c r="J119" s="3" t="s">
        <v>64</v>
      </c>
      <c r="K119" s="2" t="str">
        <f>J119*3855.60</f>
        <v>0</v>
      </c>
      <c r="L119" s="5"/>
    </row>
    <row r="120" spans="1:12" customHeight="1" ht="105" outlineLevel="4">
      <c r="A120" s="1"/>
      <c r="B120" s="1">
        <v>837249</v>
      </c>
      <c r="C120" s="1" t="s">
        <v>333</v>
      </c>
      <c r="D120" s="1"/>
      <c r="E120" s="2" t="s">
        <v>334</v>
      </c>
      <c r="F120" s="2" t="s">
        <v>335</v>
      </c>
      <c r="G120" s="2">
        <v>0</v>
      </c>
      <c r="H120" s="2">
        <v>0</v>
      </c>
      <c r="I120" s="1">
        <v>0</v>
      </c>
      <c r="J120" s="3" t="s">
        <v>64</v>
      </c>
      <c r="K120" s="2" t="str">
        <f>J120*4694.40</f>
        <v>0</v>
      </c>
      <c r="L120" s="5"/>
    </row>
    <row r="121" spans="1:12" customHeight="1" ht="105" outlineLevel="4">
      <c r="A121" s="1"/>
      <c r="B121" s="1">
        <v>837250</v>
      </c>
      <c r="C121" s="1" t="s">
        <v>336</v>
      </c>
      <c r="D121" s="1"/>
      <c r="E121" s="2" t="s">
        <v>337</v>
      </c>
      <c r="F121" s="2" t="s">
        <v>338</v>
      </c>
      <c r="G121" s="2">
        <v>0</v>
      </c>
      <c r="H121" s="2">
        <v>0</v>
      </c>
      <c r="I121" s="1">
        <v>0</v>
      </c>
      <c r="J121" s="3" t="s">
        <v>64</v>
      </c>
      <c r="K121" s="2" t="str">
        <f>J121*16200.00</f>
        <v>0</v>
      </c>
      <c r="L1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4:K84"/>
    <mergeCell ref="A100:K100"/>
    <mergeCell ref="A4:K4"/>
    <mergeCell ref="A37:K37"/>
    <mergeCell ref="A101:K101"/>
    <mergeCell ref="A108:K108"/>
    <mergeCell ref="A5:K5"/>
    <mergeCell ref="A12:K12"/>
    <mergeCell ref="A38:K38"/>
    <mergeCell ref="A61:K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2026-06-14T22:13:26+03:00</dcterms:created>
  <dcterms:modified xsi:type="dcterms:W3CDTF">2026-06-14T22:13:26+03:00</dcterms:modified>
  <dc:title>Untitled Spreadsheet</dc:title>
  <dc:description/>
  <dc:subject/>
  <cp:keywords/>
  <cp:category/>
</cp:coreProperties>
</file>