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<sst xmlns="http://schemas.openxmlformats.org/spreadsheetml/2006/main" uniqueCount="232">
  <si>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</si>
  <si>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</si>
  <si>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</si>
  <si>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</si>
  <si>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</si>
  <si>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</si>
  <si>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</si>
  <si>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</si>
  <si>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</si>
  <si>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</si>
  <si>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электрического обогрева</t>
  </si>
  <si>
    <t>Кабель для обогрева трубопроводов</t>
  </si>
  <si>
    <t>Греющий кабель (бухты)</t>
  </si>
  <si>
    <t>Кабель саморегулирующий В ТРУБУ</t>
  </si>
  <si>
    <t>SLO-233001</t>
  </si>
  <si>
    <t>Кабель саморег (В ТРУБУ) SRF10 WHITE пищевая изоляция 10Вт (бухта 50м)</t>
  </si>
  <si>
    <t>12 750.00 руб.</t>
  </si>
  <si>
    <t>бух</t>
  </si>
  <si>
    <t>SLO-233002</t>
  </si>
  <si>
    <t>Кабель саморег (В ТРУБУ) SRF10 WHITE пищевая изоляция 10Вт (бухта 100м)</t>
  </si>
  <si>
    <t>25 500.00 руб.</t>
  </si>
  <si>
    <t>SLO-233003</t>
  </si>
  <si>
    <t>Кабель саморег (В ТРУБУ) SRF10 WHITE пищевая изоляция 10Вт (бухта 250м)</t>
  </si>
  <si>
    <t>63 750.00 руб.</t>
  </si>
  <si>
    <t>SLO-233004</t>
  </si>
  <si>
    <t>Кабель саморег (В ТРУБУ) SRF15 WHITE пищевая изоляция 15Вт (бухта 50м)</t>
  </si>
  <si>
    <t>SLO-233005</t>
  </si>
  <si>
    <t>Кабель саморег (В ТРУБУ) SRF15 WHITE пищевая изоляция 15Вт (бухта 100м)</t>
  </si>
  <si>
    <t>SLO-233006</t>
  </si>
  <si>
    <t>Кабель саморег (В ТРУБУ) SRF15 WHITE пищевая изоляция 15Вт (бухта 250м)</t>
  </si>
  <si>
    <t>боб</t>
  </si>
  <si>
    <t>Кабель саморегулирующий НА ТРУБУ</t>
  </si>
  <si>
    <t>SLO-231001</t>
  </si>
  <si>
    <t>Кабель саморегулирующийся SRL 16-2 (НА ТРУБУ) 16Вт (на отрез БУХТА 50м)</t>
  </si>
  <si>
    <t>5 320.00 руб.</t>
  </si>
  <si>
    <t>SLO-231002</t>
  </si>
  <si>
    <t>Кабель саморегулирующийся SRL 16-2 (НА ТРУБУ) 16Вт (на отрез БУХТА 100м)</t>
  </si>
  <si>
    <t>10 640.00 руб.</t>
  </si>
  <si>
    <t>SLO-231003</t>
  </si>
  <si>
    <t>Кабель саморегулирующийся SRL 16-2 (НА ТРУБУ) 16Вт (ЦЕЛАЯ БУХТА 250м)</t>
  </si>
  <si>
    <t>21 280.00 руб.</t>
  </si>
  <si>
    <t>SLO-231004</t>
  </si>
  <si>
    <t>Кабель саморегулирующийся SRL 24-2 (НА ТРУБУ) 24Вт (на отрез БУХТА 50м)</t>
  </si>
  <si>
    <t>5 700.00 руб.</t>
  </si>
  <si>
    <t>SLO-231005</t>
  </si>
  <si>
    <t>Кабель саморегулирующийся SRL 24-2 (НА ТРУБУ) 24Вт (на отрез БУХТА 100м)</t>
  </si>
  <si>
    <t>11 400.00 руб.</t>
  </si>
  <si>
    <t>SLO-231006</t>
  </si>
  <si>
    <t>Кабель саморегулирующийся SRL 24-2 (НА ТРУБУ) 24Вт (ЦЕЛАЯ БУХТА 250м)</t>
  </si>
  <si>
    <t>22 800.00 руб.</t>
  </si>
  <si>
    <t>SLO-231007</t>
  </si>
  <si>
    <t>Кабель саморегулирующийся SRL 30-2 (НА ТРУБУ) 30Вт (на отрез БУХТА 50м)</t>
  </si>
  <si>
    <t>SLO-231008</t>
  </si>
  <si>
    <t>Кабель саморегулирующийся SRL 30-2 (НА ТРУБУ) 30Вт (на отрез БУХТА 100м)</t>
  </si>
  <si>
    <t>SLO-231009</t>
  </si>
  <si>
    <t>Кабель саморегулирующийся SRL 30-2 (НА ТРУБУ) 30Вт (ЦЕЛАЯ БУХТА 250м)</t>
  </si>
  <si>
    <t>SLO-231010</t>
  </si>
  <si>
    <t>Кабель саморегулирующийся SRL 40-2 (НА ТРУБУ) 40Вт (на отрез БУХТА 50м)</t>
  </si>
  <si>
    <t>SLO-231011</t>
  </si>
  <si>
    <t>Кабель саморегулирующийся SRL 40-2 (НА ТРУБУ) 40Вт (на отрез БУХТА 100м)</t>
  </si>
  <si>
    <t>SLO-231012</t>
  </si>
  <si>
    <t>Кабель саморегулирующийся SRL 40-2 (НА ТРУБУ) 40Вт (ЦЕЛАЯ БУХТА 250м)</t>
  </si>
  <si>
    <t>SLO-231013</t>
  </si>
  <si>
    <t>Кабель саморегулирующийся SRL 16-2 SLIM (НА ТРУБУ) 16Вт (сечение жил 0,6m2) (на отрез БУХТА 50м)</t>
  </si>
  <si>
    <t>4 256.00 руб.</t>
  </si>
  <si>
    <t>шт</t>
  </si>
  <si>
    <t>SLO-231014</t>
  </si>
  <si>
    <t>Кабель саморегулирующийся SRL 16-2 SLIM (НА ТРУБУ) 16Вт (сечение жил 0,6m2) (на отрез БУХТА 100м)</t>
  </si>
  <si>
    <t>8 512.00 руб.</t>
  </si>
  <si>
    <t>SLO-231015</t>
  </si>
  <si>
    <t>Кабель саморегулирующийся SRL 16-2 SLIM (НА ТРУБУ) 16Вт (сечение жил 0,6m2) (ЦЕЛАЯ БУХТА 250м)</t>
  </si>
  <si>
    <t>17 024.00 руб.</t>
  </si>
  <si>
    <t>SLO-232001</t>
  </si>
  <si>
    <t>Кабель саморегулирующийся SRF 16-2 CR UV (НА ТРУБУ) 16Вт (с экраном и УФ защитой)  (бухта 50м)</t>
  </si>
  <si>
    <t>9 880.00 руб.</t>
  </si>
  <si>
    <t>SLO-232002</t>
  </si>
  <si>
    <t>Кабель саморегулирующийся SRF 16-2 CR UV (НА ТРУБУ) 16Вт (с экраном и УФ защитой)  (бухта 100м)</t>
  </si>
  <si>
    <t>19 760.00 руб.</t>
  </si>
  <si>
    <t>SLO-232003</t>
  </si>
  <si>
    <t>Кабель саморегулирующийся SRF 16-2 CR UV (НА ТРУБУ) 16Вт(с экраном и УФ защитой)  (бухта 200м)</t>
  </si>
  <si>
    <t>39 520.00 руб.</t>
  </si>
  <si>
    <t>SLO-232004</t>
  </si>
  <si>
    <t>Кабель саморегулирующийся SRF 24-2 CR UV (НА ТРУБУ) 24Вт (с экраном и УФ защитой)  (бухта 50м)</t>
  </si>
  <si>
    <t>SLO-232005</t>
  </si>
  <si>
    <t>Кабель саморегулирующийся SRF 24-2 CR UV (НА ТРУБУ) 24Вт (с экраном и УФ защитой)  (бухта 100м)</t>
  </si>
  <si>
    <t>SLO-232006</t>
  </si>
  <si>
    <t>Кабель саморегулирующийся SRF 24-2 CR UV (НА ТРУБУ) 24Вт (с экраном и УФ защитой)  (бухта 200м)</t>
  </si>
  <si>
    <t>SLO-232007</t>
  </si>
  <si>
    <t>Кабель саморегулирующийся SRF 30-2 CR UV (НА ТРУБУ) 30Вт (с экраном и УФ защитой)  (бухта 50м)</t>
  </si>
  <si>
    <t>SLO-232008</t>
  </si>
  <si>
    <t>Кабель саморегулирующийся SRF 30-2 CR UV (НА ТРУБУ) 30Вт (с экраном и УФ защитой)  (бухта 100м)</t>
  </si>
  <si>
    <t>SLO-232009</t>
  </si>
  <si>
    <t>Кабель саморегулирующийся SRF 30-2 CR UV (НА ТРУБУ) 30Вт (с экраном и УФ защитой)  (бухта 200м)</t>
  </si>
  <si>
    <t>Греющий кабель (готовые комплекты)</t>
  </si>
  <si>
    <t>Комплекты саморегулирующего греющего кабеля (В ТРУБУ) с евровилкой и герметичным вводом 1/2</t>
  </si>
  <si>
    <t>SLO-2100000</t>
  </si>
  <si>
    <t>Готовый комплект 1м  греющего кабеля 10Вт ТеплоPROвод  (в трубу)</t>
  </si>
  <si>
    <t>1 770.00 руб.</t>
  </si>
  <si>
    <t>&gt;10</t>
  </si>
  <si>
    <t>SLO-210001</t>
  </si>
  <si>
    <t>Готовый комплект 2м  греющего кабеля 10Вт ТеплоPROвод  (в трубу)</t>
  </si>
  <si>
    <t>2 040.00 руб.</t>
  </si>
  <si>
    <t>&gt;100</t>
  </si>
  <si>
    <t>SLO-210002</t>
  </si>
  <si>
    <t>Готовый комплект 3м  греющего кабеля 10Вт ТеплоPROвод  (в трубу)</t>
  </si>
  <si>
    <t>2 310.00 руб.</t>
  </si>
  <si>
    <t>&gt;50</t>
  </si>
  <si>
    <t>SLO-210003</t>
  </si>
  <si>
    <t>Готовый комплект 4м  греющего кабеля 10Вт ТеплоPROвод  (в трубу)</t>
  </si>
  <si>
    <t>2 580.00 руб.</t>
  </si>
  <si>
    <t>SLO-210004</t>
  </si>
  <si>
    <t>Готовый комплект 5м  греющего кабеля 10Вт ТеплоPROвод  (в трубу)</t>
  </si>
  <si>
    <t>2 850.00 руб.</t>
  </si>
  <si>
    <t>SLO-210005</t>
  </si>
  <si>
    <t>Готовый комплект 6м  греющего кабеля 10Вт ТеплоPROвод  (в трубу)</t>
  </si>
  <si>
    <t>3 120.00 руб.</t>
  </si>
  <si>
    <t>&gt;25</t>
  </si>
  <si>
    <t>SLO-210006</t>
  </si>
  <si>
    <t>Готовый комплект 7м  греющего кабеля 10Вт ТеплоPROвод  (в трубу)</t>
  </si>
  <si>
    <t>3 390.00 руб.</t>
  </si>
  <si>
    <t>SLO-210007</t>
  </si>
  <si>
    <t>Готовый комплект 8м  греющего кабеля 10Вт ТеплоPROвод  (в трубу)</t>
  </si>
  <si>
    <t>3 660.00 руб.</t>
  </si>
  <si>
    <t>SLO-210008</t>
  </si>
  <si>
    <t>Готовый комплект 9м  греющего кабеля 10Вт ТеплоPROвод  (в трубу)</t>
  </si>
  <si>
    <t>3 930.00 руб.</t>
  </si>
  <si>
    <t>SLO-210009</t>
  </si>
  <si>
    <t>Готовый комплект 10м  греющего кабеля 10Вт ТеплоPROвод  (в трубу)</t>
  </si>
  <si>
    <t>4 200.00 руб.</t>
  </si>
  <si>
    <t>SLO-210010</t>
  </si>
  <si>
    <t>Готовый комплект 11м  греющего кабеля 10Вт ТеплоPROвод  (в трубу)</t>
  </si>
  <si>
    <t>4 470.00 руб.</t>
  </si>
  <si>
    <t>SLO-210011</t>
  </si>
  <si>
    <t>Готовый комплект 12м  греющего кабеля 10Вт ТеплоPROвод  (в трубу)</t>
  </si>
  <si>
    <t>4 740.00 руб.</t>
  </si>
  <si>
    <t>SLO-210012</t>
  </si>
  <si>
    <t>Готовый комплект 13м  греющего кабеля 10Вт ТеплоPROвод  (в трубу)</t>
  </si>
  <si>
    <t>5 010.00 руб.</t>
  </si>
  <si>
    <t>SLO-210013</t>
  </si>
  <si>
    <t>Готовый комплект 14м  греющего кабеля 10Вт ТеплоPROвод  (в трубу)</t>
  </si>
  <si>
    <t>5 280.00 руб.</t>
  </si>
  <si>
    <t>SLO-210014</t>
  </si>
  <si>
    <t>Готовый комплект 15м  греющего кабеля 10Вт ТеплоPROвод  (в трубу)</t>
  </si>
  <si>
    <t>5 550.00 руб.</t>
  </si>
  <si>
    <t>SLO-210015</t>
  </si>
  <si>
    <t>Готовый комплект 16м  греющего кабеля 10Вт ТеплоPROвод  (в трубу)</t>
  </si>
  <si>
    <t>5 820.00 руб.</t>
  </si>
  <si>
    <t>SLO-210016</t>
  </si>
  <si>
    <t>Готовый комплект 17м  греющего кабеля 10Вт ТеплоPROвод  (в трубу)</t>
  </si>
  <si>
    <t>6 090.00 руб.</t>
  </si>
  <si>
    <t>SLO-210017</t>
  </si>
  <si>
    <t>Готовый комплект 18м  греющего кабеля 10Вт ТеплоPROвод  (в трубу)</t>
  </si>
  <si>
    <t>6 360.00 руб.</t>
  </si>
  <si>
    <t>SLO-210018</t>
  </si>
  <si>
    <t>Готовый комплект 19м  греющего кабеля 10Вт ТеплоPROвод  (в трубу)</t>
  </si>
  <si>
    <t>6 630.00 руб.</t>
  </si>
  <si>
    <t>SLO-210019</t>
  </si>
  <si>
    <t>Готовый комплект 20м  греющего кабеля 10Вт ТеплоPROвод  (в трубу)</t>
  </si>
  <si>
    <t>6 900.00 руб.</t>
  </si>
  <si>
    <t>SLO-210020</t>
  </si>
  <si>
    <t>Готовый комплект 25м  греющего кабеля 10Вт ТеплоPROвод  (в трубу)</t>
  </si>
  <si>
    <t>8 250.00 руб.</t>
  </si>
  <si>
    <t>SLO-210021</t>
  </si>
  <si>
    <t>Готовый комплект 30м  греющего кабеля 10Вт ТеплоPROвод  (в трубу)</t>
  </si>
  <si>
    <t>9 600.00 руб.</t>
  </si>
  <si>
    <t>Комплекты саморегулирующего греющего кабеля (НА ТРУБУ) с вилкой</t>
  </si>
  <si>
    <t>SLO-2200000</t>
  </si>
  <si>
    <t>Готовый комплект 1м  греющего кабеля 16Вт ТеплоPROвод  (на трубу под теплоизоляцию)</t>
  </si>
  <si>
    <t>1 280.00 руб.</t>
  </si>
  <si>
    <t>SLO-220001</t>
  </si>
  <si>
    <t>Готовый комплект 2м  греющего кабеля 16Вт ТеплоPROвод  (на трубу под теплоизоляцию)</t>
  </si>
  <si>
    <t>1 472.00 руб.</t>
  </si>
  <si>
    <t>SLO-220002</t>
  </si>
  <si>
    <t>Готовый комплект 3м  греющего кабеля 16Вт ТеплоPROвод  (на трубу под теплоизоляцию)</t>
  </si>
  <si>
    <t>1 664.00 руб.</t>
  </si>
  <si>
    <t>SLO-220003</t>
  </si>
  <si>
    <t>Готовый комплект 4м  греющего кабеля 16Вт ТеплоPROвод  (на трубу под теплоизоляцию)</t>
  </si>
  <si>
    <t>1 856.00 руб.</t>
  </si>
  <si>
    <t>SLO-220004</t>
  </si>
  <si>
    <t>Готовый комплект 5м  греющего кабеля 16Вт ТеплоPROвод  (на трубу под теплоизоляцию)</t>
  </si>
  <si>
    <t>2 048.00 руб.</t>
  </si>
  <si>
    <t>SLO-220005</t>
  </si>
  <si>
    <t>Готовый комплект 6м  греющего кабеля 16Вт ТеплоPROвод  (на трубу под теплоизоляцию)</t>
  </si>
  <si>
    <t>2 240.00 руб.</t>
  </si>
  <si>
    <t>SLO-220006</t>
  </si>
  <si>
    <t>Готовый комплект 7м  греющего кабеля 16Вт ТеплоPROвод  (на трубу под теплоизоляцию)</t>
  </si>
  <si>
    <t>2 432.00 руб.</t>
  </si>
  <si>
    <t>SLO-220007</t>
  </si>
  <si>
    <t>Готовый комплект 8м  греющего кабеля 16Вт ТеплоPROвод  (на трубу под теплоизоляцию)</t>
  </si>
  <si>
    <t>2 624.00 руб.</t>
  </si>
  <si>
    <t>SLO-220008</t>
  </si>
  <si>
    <t>Готовый комплект 9м  греющего кабеля 16Вт ТеплоPROвод  (на трубу под теплоизоляцию)</t>
  </si>
  <si>
    <t>2 816.00 руб.</t>
  </si>
  <si>
    <t>SLO-220009</t>
  </si>
  <si>
    <t>Готовый комплект 10м  греющего кабеля 16Вт ТеплоPROвод  (на трубу под теплоизоляцию)</t>
  </si>
  <si>
    <t>3 008.00 руб.</t>
  </si>
  <si>
    <t>SLO-220010</t>
  </si>
  <si>
    <t>Готовый комплект 11м  греющего кабеля 16Вт ТеплоPROвод  (на трубу под теплоизоляцию)</t>
  </si>
  <si>
    <t>3 200.00 руб.</t>
  </si>
  <si>
    <t>SLO-220011</t>
  </si>
  <si>
    <t>Готовый комплект 12м  греющего кабеля 16Вт ТеплоPROвод  (на трубу под теплоизоляцию)</t>
  </si>
  <si>
    <t>3 392.00 руб.</t>
  </si>
  <si>
    <t>SLO-220012</t>
  </si>
  <si>
    <t>Готовый комплект 13м  греющего кабеля 16Вт ТеплоPROвод  (на трубу под теплоизоляцию)</t>
  </si>
  <si>
    <t>3 584.00 руб.</t>
  </si>
  <si>
    <t>SLO-220013</t>
  </si>
  <si>
    <t>Готовый комплект 14м  греющего кабеля 16Вт ТеплоPROвод  (на трубу под теплоизоляцию)</t>
  </si>
  <si>
    <t>3 776.00 руб.</t>
  </si>
  <si>
    <t>SLO-220014</t>
  </si>
  <si>
    <t>Готовый комплект 15м  греющего кабеля 16Вт ТеплоPROвод  (на трубу под теплоизоляцию)</t>
  </si>
  <si>
    <t>3 968.00 руб.</t>
  </si>
  <si>
    <t>SLO-220015</t>
  </si>
  <si>
    <t>Готовый комплект 17м  греющего кабеля 16Вт ТеплоPROвод  (на трубу под теплоизоляцию)</t>
  </si>
  <si>
    <t>4 352.00 руб.</t>
  </si>
  <si>
    <t>SLO-220016</t>
  </si>
  <si>
    <t>Готовый комплект 16м  греющего кабеля 16Вт ТеплоPROвод  (на трубу под теплоизоляцию)</t>
  </si>
  <si>
    <t>4 160.00 руб.</t>
  </si>
  <si>
    <t>SLO-220017</t>
  </si>
  <si>
    <t>Готовый комплект 18м  греющего кабеля 16Вт ТеплоPROвод  (на трубу под теплоизоляцию)</t>
  </si>
  <si>
    <t>4 544.00 руб.</t>
  </si>
  <si>
    <t>SLO-220018</t>
  </si>
  <si>
    <t>Готовый комплект 19м  греющего кабеля 16Вт ТеплоPROвод  (на трубу под теплоизоляцию)</t>
  </si>
  <si>
    <t>4 736.00 руб.</t>
  </si>
  <si>
    <t>SLO-220019</t>
  </si>
  <si>
    <t>Готовый комплект 20м  греющего кабеля 16Вт ТеплоPROвод  (на трубу под теплоизоляцию)</t>
  </si>
  <si>
    <t>4 928.00 руб.</t>
  </si>
  <si>
    <t>SLO-220020</t>
  </si>
  <si>
    <t>Готовый комплект 25м  греющего кабеля 16Вт ТеплоPROвод  (на трубу под теплоизоляцию)</t>
  </si>
  <si>
    <t>5 888.00 руб.</t>
  </si>
  <si>
    <t>SLO-220021</t>
  </si>
  <si>
    <t>Готовый комплект 30м  греющего кабеля 16Вт ТеплоPROвод  (на трубу под теплоизоляцию)</t>
  </si>
  <si>
    <t>6 848.00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</si>
</sst>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bf753d3_7e5b_11eb_8259_003048fd731b_695f87a3_a59b_11ee_a526_047c1617b1431.png"/><Relationship Id="rId2" Type="http://schemas.openxmlformats.org/officeDocument/2006/relationships/image" Target="../media/1bf753d5_7e5b_11eb_8259_003048fd731b_695f87a5_a59b_11ee_a526_047c1617b1432.png"/><Relationship Id="rId3" Type="http://schemas.openxmlformats.org/officeDocument/2006/relationships/image" Target="../media/1bf753d7_7e5b_11eb_8259_003048fd731b_695f87a7_a59b_11ee_a526_047c1617b1433.png"/><Relationship Id="rId4" Type="http://schemas.openxmlformats.org/officeDocument/2006/relationships/image" Target="../media/1bf753d9_7e5b_11eb_8259_003048fd731b_695f87a9_a59b_11ee_a526_047c1617b1434.png"/><Relationship Id="rId5" Type="http://schemas.openxmlformats.org/officeDocument/2006/relationships/image" Target="../media/1bf753db_7e5b_11eb_8259_003048fd731b_695f87ab_a59b_11ee_a526_047c1617b1435.png"/><Relationship Id="rId6" Type="http://schemas.openxmlformats.org/officeDocument/2006/relationships/image" Target="../media/1bf753dd_7e5b_11eb_8259_003048fd731b_695f87ad_a59b_11ee_a526_047c1617b1436.png"/><Relationship Id="rId7" Type="http://schemas.openxmlformats.org/officeDocument/2006/relationships/image" Target="../media/1bf753a9_7e5b_11eb_8259_003048fd731b_695f8782_a59b_11ee_a526_047c1617b1437.jpeg"/><Relationship Id="rId8" Type="http://schemas.openxmlformats.org/officeDocument/2006/relationships/image" Target="../media/1bf753ab_7e5b_11eb_8259_003048fd731b_695f8783_a59b_11ee_a526_047c1617b1438.jpeg"/><Relationship Id="rId9" Type="http://schemas.openxmlformats.org/officeDocument/2006/relationships/image" Target="../media/1bf753ad_7e5b_11eb_8259_003048fd731b_695f8784_a59b_11ee_a526_047c1617b1439.jpeg"/><Relationship Id="rId10" Type="http://schemas.openxmlformats.org/officeDocument/2006/relationships/image" Target="../media/1bf753af_7e5b_11eb_8259_003048fd731b_695f8785_a59b_11ee_a526_047c1617b14310.jpeg"/><Relationship Id="rId11" Type="http://schemas.openxmlformats.org/officeDocument/2006/relationships/image" Target="../media/1bf753b1_7e5b_11eb_8259_003048fd731b_695f8786_a59b_11ee_a526_047c1617b14311.jpeg"/><Relationship Id="rId12" Type="http://schemas.openxmlformats.org/officeDocument/2006/relationships/image" Target="../media/1bf753b3_7e5b_11eb_8259_003048fd731b_695f8787_a59b_11ee_a526_047c1617b14312.jpeg"/><Relationship Id="rId13" Type="http://schemas.openxmlformats.org/officeDocument/2006/relationships/image" Target="../media/1bf753b5_7e5b_11eb_8259_003048fd731b_695f8788_a59b_11ee_a526_047c1617b14313.jpeg"/><Relationship Id="rId14" Type="http://schemas.openxmlformats.org/officeDocument/2006/relationships/image" Target="../media/1bf753b7_7e5b_11eb_8259_003048fd731b_695f8789_a59b_11ee_a526_047c1617b14314.jpeg"/><Relationship Id="rId15" Type="http://schemas.openxmlformats.org/officeDocument/2006/relationships/image" Target="../media/1bf753b9_7e5b_11eb_8259_003048fd731b_695f878a_a59b_11ee_a526_047c1617b14315.jpeg"/><Relationship Id="rId16" Type="http://schemas.openxmlformats.org/officeDocument/2006/relationships/image" Target="../media/1bf753bb_7e5b_11eb_8259_003048fd731b_695f878b_a59b_11ee_a526_047c1617b14316.jpeg"/><Relationship Id="rId17" Type="http://schemas.openxmlformats.org/officeDocument/2006/relationships/image" Target="../media/1bf753bd_7e5b_11eb_8259_003048fd731b_695f878c_a59b_11ee_a526_047c1617b14317.jpeg"/><Relationship Id="rId18" Type="http://schemas.openxmlformats.org/officeDocument/2006/relationships/image" Target="../media/1bf753bf_7e5b_11eb_8259_003048fd731b_695f878d_a59b_11ee_a526_047c1617b14318.jpeg"/><Relationship Id="rId19" Type="http://schemas.openxmlformats.org/officeDocument/2006/relationships/image" Target="../media/93763eb5_34f2_11ec_835e_003048fd731b_695f878e_a59b_11ee_a526_047c1617b14319.jpeg"/><Relationship Id="rId20" Type="http://schemas.openxmlformats.org/officeDocument/2006/relationships/image" Target="../media/93763eb7_34f2_11ec_835e_003048fd731b_695f878f_a59b_11ee_a526_047c1617b14320.jpeg"/><Relationship Id="rId21" Type="http://schemas.openxmlformats.org/officeDocument/2006/relationships/image" Target="../media/93763eb9_34f2_11ec_835e_003048fd731b_695f8790_a59b_11ee_a526_047c1617b14321.jpeg"/><Relationship Id="rId22" Type="http://schemas.openxmlformats.org/officeDocument/2006/relationships/image" Target="../media/1bf753c1_7e5b_11eb_8259_003048fd731b_695f8791_a59b_11ee_a526_047c1617b14322.jpeg"/><Relationship Id="rId23" Type="http://schemas.openxmlformats.org/officeDocument/2006/relationships/image" Target="../media/1bf753c3_7e5b_11eb_8259_003048fd731b_695f8793_a59b_11ee_a526_047c1617b14323.jpeg"/><Relationship Id="rId24" Type="http://schemas.openxmlformats.org/officeDocument/2006/relationships/image" Target="../media/1bf753c5_7e5b_11eb_8259_003048fd731b_695f8795_a59b_11ee_a526_047c1617b14324.jpeg"/><Relationship Id="rId25" Type="http://schemas.openxmlformats.org/officeDocument/2006/relationships/image" Target="../media/1bf753c7_7e5b_11eb_8259_003048fd731b_695f8797_a59b_11ee_a526_047c1617b14325.jpeg"/><Relationship Id="rId26" Type="http://schemas.openxmlformats.org/officeDocument/2006/relationships/image" Target="../media/1bf753c9_7e5b_11eb_8259_003048fd731b_695f8799_a59b_11ee_a526_047c1617b14326.jpeg"/><Relationship Id="rId27" Type="http://schemas.openxmlformats.org/officeDocument/2006/relationships/image" Target="../media/1bf753cb_7e5b_11eb_8259_003048fd731b_695f879b_a59b_11ee_a526_047c1617b14327.jpeg"/><Relationship Id="rId28" Type="http://schemas.openxmlformats.org/officeDocument/2006/relationships/image" Target="../media/1bf753cd_7e5b_11eb_8259_003048fd731b_695f879d_a59b_11ee_a526_047c1617b14328.jpeg"/><Relationship Id="rId29" Type="http://schemas.openxmlformats.org/officeDocument/2006/relationships/image" Target="../media/1bf753cf_7e5b_11eb_8259_003048fd731b_695f879f_a59b_11ee_a526_047c1617b14329.jpeg"/><Relationship Id="rId30" Type="http://schemas.openxmlformats.org/officeDocument/2006/relationships/image" Target="../media/1bf753d1_7e5b_11eb_8259_003048fd731b_695f87a1_a59b_11ee_a526_047c1617b14330.jpeg"/><Relationship Id="rId31" Type="http://schemas.openxmlformats.org/officeDocument/2006/relationships/image" Target="../media/1e037d1e_7a50_11ed_a394_047c1617b143_19e968b5_793a_11f0_a79f_047c1617b14331.jpeg"/><Relationship Id="rId32" Type="http://schemas.openxmlformats.org/officeDocument/2006/relationships/image" Target="../media/5eb5c61a_7c9e_11ea_8111_003048fd731b_695f87e5_a59b_11ee_a526_047c1617b14332.jpeg"/><Relationship Id="rId33" Type="http://schemas.openxmlformats.org/officeDocument/2006/relationships/image" Target="../media/5eb5c61c_7c9e_11ea_8111_003048fd731b_695f87e9_a59b_11ee_a526_047c1617b14333.jpeg"/><Relationship Id="rId34" Type="http://schemas.openxmlformats.org/officeDocument/2006/relationships/image" Target="../media/5eb5c61e_7c9e_11ea_8111_003048fd731b_695f87ed_a59b_11ee_a526_047c1617b14334.jpeg"/><Relationship Id="rId35" Type="http://schemas.openxmlformats.org/officeDocument/2006/relationships/image" Target="../media/5eb5c620_7c9e_11ea_8111_003048fd731b_695f87f1_a59b_11ee_a526_047c1617b14335.jpeg"/><Relationship Id="rId36" Type="http://schemas.openxmlformats.org/officeDocument/2006/relationships/image" Target="../media/5eb5c622_7c9e_11ea_8111_003048fd731b_695f87f5_a59b_11ee_a526_047c1617b14336.jpeg"/><Relationship Id="rId37" Type="http://schemas.openxmlformats.org/officeDocument/2006/relationships/image" Target="../media/5eb5c624_7c9e_11ea_8111_003048fd731b_695f87f9_a59b_11ee_a526_047c1617b14337.jpeg"/><Relationship Id="rId38" Type="http://schemas.openxmlformats.org/officeDocument/2006/relationships/image" Target="../media/5eb5c626_7c9e_11ea_8111_003048fd731b_695f87fd_a59b_11ee_a526_047c1617b14338.jpeg"/><Relationship Id="rId39" Type="http://schemas.openxmlformats.org/officeDocument/2006/relationships/image" Target="../media/5eb5c628_7c9e_11ea_8111_003048fd731b_695f8801_a59b_11ee_a526_047c1617b14339.jpeg"/><Relationship Id="rId40" Type="http://schemas.openxmlformats.org/officeDocument/2006/relationships/image" Target="../media/5eb5c62a_7c9e_11ea_8111_003048fd731b_695f8805_a59b_11ee_a526_047c1617b14340.jpeg"/><Relationship Id="rId41" Type="http://schemas.openxmlformats.org/officeDocument/2006/relationships/image" Target="../media/5eb5c62c_7c9e_11ea_8111_003048fd731b_695f8809_a59b_11ee_a526_047c1617b14341.jpeg"/><Relationship Id="rId42" Type="http://schemas.openxmlformats.org/officeDocument/2006/relationships/image" Target="../media/5eb5c62e_7c9e_11ea_8111_003048fd731b_695f880d_a59b_11ee_a526_047c1617b14342.jpeg"/><Relationship Id="rId43" Type="http://schemas.openxmlformats.org/officeDocument/2006/relationships/image" Target="../media/5eb5c630_7c9e_11ea_8111_003048fd731b_695f8811_a59b_11ee_a526_047c1617b14343.jpeg"/><Relationship Id="rId44" Type="http://schemas.openxmlformats.org/officeDocument/2006/relationships/image" Target="../media/5eb5c632_7c9e_11ea_8111_003048fd731b_695f8815_a59b_11ee_a526_047c1617b14344.jpeg"/><Relationship Id="rId45" Type="http://schemas.openxmlformats.org/officeDocument/2006/relationships/image" Target="../media/5eb5c634_7c9e_11ea_8111_003048fd731b_695f8819_a59b_11ee_a526_047c1617b14345.jpeg"/><Relationship Id="rId46" Type="http://schemas.openxmlformats.org/officeDocument/2006/relationships/image" Target="../media/5eb5c636_7c9e_11ea_8111_003048fd731b_695f881d_a59b_11ee_a526_047c1617b14346.jpeg"/><Relationship Id="rId47" Type="http://schemas.openxmlformats.org/officeDocument/2006/relationships/image" Target="../media/5eb5c638_7c9e_11ea_8111_003048fd731b_695f8821_a59b_11ee_a526_047c1617b14347.jpeg"/><Relationship Id="rId48" Type="http://schemas.openxmlformats.org/officeDocument/2006/relationships/image" Target="../media/5eb5c63a_7c9e_11ea_8111_003048fd731b_695f8825_a59b_11ee_a526_047c1617b14348.jpeg"/><Relationship Id="rId49" Type="http://schemas.openxmlformats.org/officeDocument/2006/relationships/image" Target="../media/5eb5c63c_7c9e_11ea_8111_003048fd731b_695f8829_a59b_11ee_a526_047c1617b14349.jpeg"/><Relationship Id="rId50" Type="http://schemas.openxmlformats.org/officeDocument/2006/relationships/image" Target="../media/5eb5c63e_7c9e_11ea_8111_003048fd731b_695f882d_a59b_11ee_a526_047c1617b14350.jpeg"/><Relationship Id="rId51" Type="http://schemas.openxmlformats.org/officeDocument/2006/relationships/image" Target="../media/5eb5c640_7c9e_11ea_8111_003048fd731b_695f8831_a59b_11ee_a526_047c1617b14351.jpeg"/><Relationship Id="rId52" Type="http://schemas.openxmlformats.org/officeDocument/2006/relationships/image" Target="../media/5eb5c642_7c9e_11ea_8111_003048fd731b_695f8835_a59b_11ee_a526_047c1617b14352.jpeg"/><Relationship Id="rId53" Type="http://schemas.openxmlformats.org/officeDocument/2006/relationships/image" Target="../media/fa922b7c_70d3_11eb_8247_003048fd731b_19e968c0_793a_11f0_a79f_047c1617b14353.jpeg"/><Relationship Id="rId54" Type="http://schemas.openxmlformats.org/officeDocument/2006/relationships/image" Target="../media/5eb5c644_7c9e_11ea_8111_003048fd731b_19e968c3_793a_11f0_a79f_047c1617b14354.jpeg"/><Relationship Id="rId55" Type="http://schemas.openxmlformats.org/officeDocument/2006/relationships/image" Target="../media/5eb5c646_7c9e_11ea_8111_003048fd731b_19e968c5_793a_11f0_a79f_047c1617b14355.jpeg"/><Relationship Id="rId56" Type="http://schemas.openxmlformats.org/officeDocument/2006/relationships/image" Target="../media/5eb5c648_7c9e_11ea_8111_003048fd731b_19e968c6_793a_11f0_a79f_047c1617b14356.jpeg"/><Relationship Id="rId57" Type="http://schemas.openxmlformats.org/officeDocument/2006/relationships/image" Target="../media/5eb5c64a_7c9e_11ea_8111_003048fd731b_19e968c7_793a_11f0_a79f_047c1617b14357.jpeg"/><Relationship Id="rId58" Type="http://schemas.openxmlformats.org/officeDocument/2006/relationships/image" Target="../media/5eb5c64c_7c9e_11ea_8111_003048fd731b_19e968c8_793a_11f0_a79f_047c1617b14358.jpeg"/><Relationship Id="rId59" Type="http://schemas.openxmlformats.org/officeDocument/2006/relationships/image" Target="../media/5eb5c64e_7c9e_11ea_8111_003048fd731b_19e968c9_793a_11f0_a79f_047c1617b14359.jpeg"/><Relationship Id="rId60" Type="http://schemas.openxmlformats.org/officeDocument/2006/relationships/image" Target="../media/5eb5c650_7c9e_11ea_8111_003048fd731b_19e968ca_793a_11f0_a79f_047c1617b14360.jpeg"/><Relationship Id="rId61" Type="http://schemas.openxmlformats.org/officeDocument/2006/relationships/image" Target="../media/5eb5c652_7c9e_11ea_8111_003048fd731b_19e968cb_793a_11f0_a79f_047c1617b14361.jpeg"/><Relationship Id="rId62" Type="http://schemas.openxmlformats.org/officeDocument/2006/relationships/image" Target="../media/5eb5c654_7c9e_11ea_8111_003048fd731b_19e968b6_793a_11f0_a79f_047c1617b14362.jpeg"/><Relationship Id="rId63" Type="http://schemas.openxmlformats.org/officeDocument/2006/relationships/image" Target="../media/5eb5c656_7c9e_11ea_8111_003048fd731b_19e968b7_793a_11f0_a79f_047c1617b14363.jpeg"/><Relationship Id="rId64" Type="http://schemas.openxmlformats.org/officeDocument/2006/relationships/image" Target="../media/5eb5c658_7c9e_11ea_8111_003048fd731b_19e968b8_793a_11f0_a79f_047c1617b14364.jpeg"/><Relationship Id="rId65" Type="http://schemas.openxmlformats.org/officeDocument/2006/relationships/image" Target="../media/5eb5c65a_7c9e_11ea_8111_003048fd731b_19e968b9_793a_11f0_a79f_047c1617b14365.jpeg"/><Relationship Id="rId66" Type="http://schemas.openxmlformats.org/officeDocument/2006/relationships/image" Target="../media/5eb5c65c_7c9e_11ea_8111_003048fd731b_19e968ba_793a_11f0_a79f_047c1617b14366.jpeg"/><Relationship Id="rId67" Type="http://schemas.openxmlformats.org/officeDocument/2006/relationships/image" Target="../media/5eb5c65e_7c9e_11ea_8111_003048fd731b_19e968bb_793a_11f0_a79f_047c1617b14367.jpeg"/><Relationship Id="rId68" Type="http://schemas.openxmlformats.org/officeDocument/2006/relationships/image" Target="../media/5eb5c660_7c9e_11ea_8111_003048fd731b_19e968bd_793a_11f0_a79f_047c1617b14368.jpeg"/><Relationship Id="rId69" Type="http://schemas.openxmlformats.org/officeDocument/2006/relationships/image" Target="../media/55747e7a_f98d_11eb_8307_003048fd731b_19e968bc_793a_11f0_a79f_047c1617b14369.jpeg"/><Relationship Id="rId70" Type="http://schemas.openxmlformats.org/officeDocument/2006/relationships/image" Target="../media/55747e7c_f98d_11eb_8307_003048fd731b_19e968be_793a_11f0_a79f_047c1617b14370.jpeg"/><Relationship Id="rId71" Type="http://schemas.openxmlformats.org/officeDocument/2006/relationships/image" Target="../media/55747e7e_f98d_11eb_8307_003048fd731b_19e968bf_793a_11f0_a79f_047c1617b14371.jpeg"/><Relationship Id="rId72" Type="http://schemas.openxmlformats.org/officeDocument/2006/relationships/image" Target="../media/55747e80_f98d_11eb_8307_003048fd731b_19e968c1_793a_11f0_a79f_047c1617b14372.jpeg"/><Relationship Id="rId73" Type="http://schemas.openxmlformats.org/officeDocument/2006/relationships/image" Target="../media/55747e82_f98d_11eb_8307_003048fd731b_19e968c2_793a_11f0_a79f_047c1617b14373.jpeg"/><Relationship Id="rId74" Type="http://schemas.openxmlformats.org/officeDocument/2006/relationships/image" Target="../media/55747e84_f98d_11eb_8307_003048fd731b_19e968c4_793a_11f0_a79f_047c1617b1437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835315</v>
      </c>
      <c r="C6" s="1" t="s">
        <v>14</v>
      </c>
      <c r="D6" s="1"/>
      <c r="E6" s="2" t="s">
        <v>15</v>
      </c>
      <c r="F6" s="2" t="s">
        <v>16</v>
      </c>
      <c r="G6" s="2">
        <v>-1</v>
      </c>
      <c r="H6" s="2">
        <v>0</v>
      </c>
      <c r="I6" s="1">
        <v>0</v>
      </c>
      <c r="J6" s="3" t="s">
        <v>17</v>
      </c>
      <c r="K6" s="2" t="str">
        <f>J6*12750.00</f>
        <v>0</v>
      </c>
      <c r="L6" s="5"/>
    </row>
    <row r="7" spans="1:12" customHeight="1" ht="105" outlineLevel="5">
      <c r="A7" s="1"/>
      <c r="B7" s="1">
        <v>835316</v>
      </c>
      <c r="C7" s="1" t="s">
        <v>18</v>
      </c>
      <c r="D7" s="1"/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J7*25500.00</f>
        <v>0</v>
      </c>
      <c r="L7" s="5"/>
    </row>
    <row r="8" spans="1:12" customHeight="1" ht="105" outlineLevel="5">
      <c r="A8" s="1"/>
      <c r="B8" s="1">
        <v>835317</v>
      </c>
      <c r="C8" s="1" t="s">
        <v>21</v>
      </c>
      <c r="D8" s="1"/>
      <c r="E8" s="2" t="s">
        <v>22</v>
      </c>
      <c r="F8" s="2" t="s">
        <v>23</v>
      </c>
      <c r="G8" s="2">
        <v>2</v>
      </c>
      <c r="H8" s="2">
        <v>0</v>
      </c>
      <c r="I8" s="1">
        <v>0</v>
      </c>
      <c r="J8" s="3" t="s">
        <v>17</v>
      </c>
      <c r="K8" s="2" t="str">
        <f>J8*63750.00</f>
        <v>0</v>
      </c>
      <c r="L8" s="5"/>
    </row>
    <row r="9" spans="1:12" customHeight="1" ht="105" outlineLevel="5">
      <c r="A9" s="1"/>
      <c r="B9" s="1">
        <v>835318</v>
      </c>
      <c r="C9" s="1" t="s">
        <v>24</v>
      </c>
      <c r="D9" s="1"/>
      <c r="E9" s="2" t="s">
        <v>25</v>
      </c>
      <c r="F9" s="2" t="s">
        <v>16</v>
      </c>
      <c r="G9" s="2">
        <v>0</v>
      </c>
      <c r="H9" s="2">
        <v>0</v>
      </c>
      <c r="I9" s="1">
        <v>0</v>
      </c>
      <c r="J9" s="3" t="s">
        <v>17</v>
      </c>
      <c r="K9" s="2" t="str">
        <f>J9*12750.00</f>
        <v>0</v>
      </c>
      <c r="L9" s="5"/>
    </row>
    <row r="10" spans="1:12" customHeight="1" ht="105" outlineLevel="5">
      <c r="A10" s="1"/>
      <c r="B10" s="1">
        <v>835319</v>
      </c>
      <c r="C10" s="1" t="s">
        <v>26</v>
      </c>
      <c r="D10" s="1"/>
      <c r="E10" s="2" t="s">
        <v>27</v>
      </c>
      <c r="F10" s="2" t="s">
        <v>20</v>
      </c>
      <c r="G10" s="2">
        <v>0</v>
      </c>
      <c r="H10" s="2">
        <v>0</v>
      </c>
      <c r="I10" s="1">
        <v>0</v>
      </c>
      <c r="J10" s="3" t="s">
        <v>17</v>
      </c>
      <c r="K10" s="2" t="str">
        <f>J10*25500.00</f>
        <v>0</v>
      </c>
      <c r="L10" s="5"/>
    </row>
    <row r="11" spans="1:12" customHeight="1" ht="105" outlineLevel="5">
      <c r="A11" s="1"/>
      <c r="B11" s="1">
        <v>835320</v>
      </c>
      <c r="C11" s="1" t="s">
        <v>28</v>
      </c>
      <c r="D11" s="1"/>
      <c r="E11" s="2" t="s">
        <v>29</v>
      </c>
      <c r="F11" s="2" t="s">
        <v>23</v>
      </c>
      <c r="G11" s="2">
        <v>1</v>
      </c>
      <c r="H11" s="2">
        <v>0</v>
      </c>
      <c r="I11" s="1">
        <v>0</v>
      </c>
      <c r="J11" s="3" t="s">
        <v>30</v>
      </c>
      <c r="K11" s="2" t="str">
        <f>J11*63750.00</f>
        <v>0</v>
      </c>
      <c r="L11" s="5"/>
    </row>
    <row r="12" spans="1:12" outlineLevel="3">
      <c r="A12" s="9" t="s">
        <v>31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</row>
    <row r="13" spans="1:12" customHeight="1" ht="105" outlineLevel="5">
      <c r="A13" s="1"/>
      <c r="B13" s="1">
        <v>835294</v>
      </c>
      <c r="C13" s="1" t="s">
        <v>32</v>
      </c>
      <c r="D13" s="1"/>
      <c r="E13" s="2" t="s">
        <v>33</v>
      </c>
      <c r="F13" s="2" t="s">
        <v>34</v>
      </c>
      <c r="G13" s="2">
        <v>0</v>
      </c>
      <c r="H13" s="2">
        <v>0</v>
      </c>
      <c r="I13" s="1">
        <v>0</v>
      </c>
      <c r="J13" s="3" t="s">
        <v>17</v>
      </c>
      <c r="K13" s="2" t="str">
        <f>J13*5320.00</f>
        <v>0</v>
      </c>
      <c r="L13" s="5"/>
    </row>
    <row r="14" spans="1:12" customHeight="1" ht="105" outlineLevel="5">
      <c r="A14" s="1"/>
      <c r="B14" s="1">
        <v>835295</v>
      </c>
      <c r="C14" s="1" t="s">
        <v>35</v>
      </c>
      <c r="D14" s="1"/>
      <c r="E14" s="2" t="s">
        <v>36</v>
      </c>
      <c r="F14" s="2" t="s">
        <v>37</v>
      </c>
      <c r="G14" s="2">
        <v>0</v>
      </c>
      <c r="H14" s="2">
        <v>0</v>
      </c>
      <c r="I14" s="1">
        <v>0</v>
      </c>
      <c r="J14" s="3" t="s">
        <v>17</v>
      </c>
      <c r="K14" s="2" t="str">
        <f>J14*10640.00</f>
        <v>0</v>
      </c>
      <c r="L14" s="5"/>
    </row>
    <row r="15" spans="1:12" customHeight="1" ht="105" outlineLevel="5">
      <c r="A15" s="1"/>
      <c r="B15" s="1">
        <v>835296</v>
      </c>
      <c r="C15" s="1" t="s">
        <v>38</v>
      </c>
      <c r="D15" s="1"/>
      <c r="E15" s="2" t="s">
        <v>39</v>
      </c>
      <c r="F15" s="2" t="s">
        <v>40</v>
      </c>
      <c r="G15" s="2">
        <v>0</v>
      </c>
      <c r="H15" s="2">
        <v>0</v>
      </c>
      <c r="I15" s="1">
        <v>0</v>
      </c>
      <c r="J15" s="3" t="s">
        <v>17</v>
      </c>
      <c r="K15" s="2" t="str">
        <f>J15*21280.00</f>
        <v>0</v>
      </c>
      <c r="L15" s="5"/>
    </row>
    <row r="16" spans="1:12" customHeight="1" ht="105" outlineLevel="5">
      <c r="A16" s="1"/>
      <c r="B16" s="1">
        <v>835297</v>
      </c>
      <c r="C16" s="1" t="s">
        <v>41</v>
      </c>
      <c r="D16" s="1"/>
      <c r="E16" s="2" t="s">
        <v>42</v>
      </c>
      <c r="F16" s="2" t="s">
        <v>43</v>
      </c>
      <c r="G16" s="2">
        <v>0</v>
      </c>
      <c r="H16" s="2">
        <v>0</v>
      </c>
      <c r="I16" s="1">
        <v>0</v>
      </c>
      <c r="J16" s="3" t="s">
        <v>17</v>
      </c>
      <c r="K16" s="2" t="str">
        <f>J16*5700.00</f>
        <v>0</v>
      </c>
      <c r="L16" s="5"/>
    </row>
    <row r="17" spans="1:12" customHeight="1" ht="105" outlineLevel="5">
      <c r="A17" s="1"/>
      <c r="B17" s="1">
        <v>835298</v>
      </c>
      <c r="C17" s="1" t="s">
        <v>44</v>
      </c>
      <c r="D17" s="1"/>
      <c r="E17" s="2" t="s">
        <v>45</v>
      </c>
      <c r="F17" s="2" t="s">
        <v>46</v>
      </c>
      <c r="G17" s="2">
        <v>0</v>
      </c>
      <c r="H17" s="2">
        <v>0</v>
      </c>
      <c r="I17" s="1">
        <v>0</v>
      </c>
      <c r="J17" s="3" t="s">
        <v>17</v>
      </c>
      <c r="K17" s="2" t="str">
        <f>J17*11400.00</f>
        <v>0</v>
      </c>
      <c r="L17" s="5"/>
    </row>
    <row r="18" spans="1:12" customHeight="1" ht="105" outlineLevel="5">
      <c r="A18" s="1"/>
      <c r="B18" s="1">
        <v>835299</v>
      </c>
      <c r="C18" s="1" t="s">
        <v>47</v>
      </c>
      <c r="D18" s="1"/>
      <c r="E18" s="2" t="s">
        <v>48</v>
      </c>
      <c r="F18" s="2" t="s">
        <v>49</v>
      </c>
      <c r="G18" s="2">
        <v>0</v>
      </c>
      <c r="H18" s="2">
        <v>0</v>
      </c>
      <c r="I18" s="1">
        <v>0</v>
      </c>
      <c r="J18" s="3" t="s">
        <v>17</v>
      </c>
      <c r="K18" s="2" t="str">
        <f>J18*22800.00</f>
        <v>0</v>
      </c>
      <c r="L18" s="5"/>
    </row>
    <row r="19" spans="1:12" customHeight="1" ht="105" outlineLevel="5">
      <c r="A19" s="1"/>
      <c r="B19" s="1">
        <v>835300</v>
      </c>
      <c r="C19" s="1" t="s">
        <v>50</v>
      </c>
      <c r="D19" s="1"/>
      <c r="E19" s="2" t="s">
        <v>51</v>
      </c>
      <c r="F19" s="2" t="s">
        <v>43</v>
      </c>
      <c r="G19" s="2">
        <v>0</v>
      </c>
      <c r="H19" s="2">
        <v>0</v>
      </c>
      <c r="I19" s="1">
        <v>0</v>
      </c>
      <c r="J19" s="3" t="s">
        <v>17</v>
      </c>
      <c r="K19" s="2" t="str">
        <f>J19*5700.00</f>
        <v>0</v>
      </c>
      <c r="L19" s="5"/>
    </row>
    <row r="20" spans="1:12" customHeight="1" ht="105" outlineLevel="5">
      <c r="A20" s="1"/>
      <c r="B20" s="1">
        <v>835301</v>
      </c>
      <c r="C20" s="1" t="s">
        <v>52</v>
      </c>
      <c r="D20" s="1"/>
      <c r="E20" s="2" t="s">
        <v>53</v>
      </c>
      <c r="F20" s="2" t="s">
        <v>46</v>
      </c>
      <c r="G20" s="2">
        <v>0</v>
      </c>
      <c r="H20" s="2">
        <v>0</v>
      </c>
      <c r="I20" s="1">
        <v>0</v>
      </c>
      <c r="J20" s="3" t="s">
        <v>17</v>
      </c>
      <c r="K20" s="2" t="str">
        <f>J20*11400.00</f>
        <v>0</v>
      </c>
      <c r="L20" s="5"/>
    </row>
    <row r="21" spans="1:12" customHeight="1" ht="105" outlineLevel="5">
      <c r="A21" s="1"/>
      <c r="B21" s="1">
        <v>835302</v>
      </c>
      <c r="C21" s="1" t="s">
        <v>54</v>
      </c>
      <c r="D21" s="1"/>
      <c r="E21" s="2" t="s">
        <v>55</v>
      </c>
      <c r="F21" s="2" t="s">
        <v>49</v>
      </c>
      <c r="G21" s="2">
        <v>0</v>
      </c>
      <c r="H21" s="2">
        <v>0</v>
      </c>
      <c r="I21" s="1">
        <v>0</v>
      </c>
      <c r="J21" s="3" t="s">
        <v>17</v>
      </c>
      <c r="K21" s="2" t="str">
        <f>J21*22800.00</f>
        <v>0</v>
      </c>
      <c r="L21" s="5"/>
    </row>
    <row r="22" spans="1:12" customHeight="1" ht="105" outlineLevel="5">
      <c r="A22" s="1"/>
      <c r="B22" s="1">
        <v>835303</v>
      </c>
      <c r="C22" s="1" t="s">
        <v>56</v>
      </c>
      <c r="D22" s="1"/>
      <c r="E22" s="2" t="s">
        <v>57</v>
      </c>
      <c r="F22" s="2" t="s">
        <v>43</v>
      </c>
      <c r="G22" s="2">
        <v>0</v>
      </c>
      <c r="H22" s="2">
        <v>0</v>
      </c>
      <c r="I22" s="1">
        <v>0</v>
      </c>
      <c r="J22" s="3" t="s">
        <v>17</v>
      </c>
      <c r="K22" s="2" t="str">
        <f>J22*5700.00</f>
        <v>0</v>
      </c>
      <c r="L22" s="5"/>
    </row>
    <row r="23" spans="1:12" customHeight="1" ht="105" outlineLevel="5">
      <c r="A23" s="1"/>
      <c r="B23" s="1">
        <v>835304</v>
      </c>
      <c r="C23" s="1" t="s">
        <v>58</v>
      </c>
      <c r="D23" s="1"/>
      <c r="E23" s="2" t="s">
        <v>59</v>
      </c>
      <c r="F23" s="2" t="s">
        <v>46</v>
      </c>
      <c r="G23" s="2">
        <v>0</v>
      </c>
      <c r="H23" s="2">
        <v>0</v>
      </c>
      <c r="I23" s="1">
        <v>0</v>
      </c>
      <c r="J23" s="3" t="s">
        <v>17</v>
      </c>
      <c r="K23" s="2" t="str">
        <f>J23*11400.00</f>
        <v>0</v>
      </c>
      <c r="L23" s="5"/>
    </row>
    <row r="24" spans="1:12" customHeight="1" ht="105" outlineLevel="5">
      <c r="A24" s="1"/>
      <c r="B24" s="1">
        <v>835305</v>
      </c>
      <c r="C24" s="1" t="s">
        <v>60</v>
      </c>
      <c r="D24" s="1"/>
      <c r="E24" s="2" t="s">
        <v>61</v>
      </c>
      <c r="F24" s="2" t="s">
        <v>49</v>
      </c>
      <c r="G24" s="2">
        <v>0</v>
      </c>
      <c r="H24" s="2">
        <v>0</v>
      </c>
      <c r="I24" s="1">
        <v>0</v>
      </c>
      <c r="J24" s="3" t="s">
        <v>17</v>
      </c>
      <c r="K24" s="2" t="str">
        <f>J24*22800.00</f>
        <v>0</v>
      </c>
      <c r="L24" s="5"/>
    </row>
    <row r="25" spans="1:12" customHeight="1" ht="105" outlineLevel="5">
      <c r="A25" s="1"/>
      <c r="B25" s="1">
        <v>837140</v>
      </c>
      <c r="C25" s="1" t="s">
        <v>62</v>
      </c>
      <c r="D25" s="1"/>
      <c r="E25" s="2" t="s">
        <v>63</v>
      </c>
      <c r="F25" s="2" t="s">
        <v>64</v>
      </c>
      <c r="G25" s="2">
        <v>0</v>
      </c>
      <c r="H25" s="2">
        <v>0</v>
      </c>
      <c r="I25" s="1">
        <v>0</v>
      </c>
      <c r="J25" s="3" t="s">
        <v>65</v>
      </c>
      <c r="K25" s="2" t="str">
        <f>J25*4256.00</f>
        <v>0</v>
      </c>
      <c r="L25" s="5"/>
    </row>
    <row r="26" spans="1:12" customHeight="1" ht="105" outlineLevel="5">
      <c r="A26" s="1"/>
      <c r="B26" s="1">
        <v>837141</v>
      </c>
      <c r="C26" s="1" t="s">
        <v>66</v>
      </c>
      <c r="D26" s="1"/>
      <c r="E26" s="2" t="s">
        <v>67</v>
      </c>
      <c r="F26" s="2" t="s">
        <v>68</v>
      </c>
      <c r="G26" s="2">
        <v>0</v>
      </c>
      <c r="H26" s="2">
        <v>0</v>
      </c>
      <c r="I26" s="1">
        <v>0</v>
      </c>
      <c r="J26" s="3" t="s">
        <v>65</v>
      </c>
      <c r="K26" s="2" t="str">
        <f>J26*8512.00</f>
        <v>0</v>
      </c>
      <c r="L26" s="5"/>
    </row>
    <row r="27" spans="1:12" customHeight="1" ht="105" outlineLevel="5">
      <c r="A27" s="1"/>
      <c r="B27" s="1">
        <v>837142</v>
      </c>
      <c r="C27" s="1" t="s">
        <v>69</v>
      </c>
      <c r="D27" s="1"/>
      <c r="E27" s="2" t="s">
        <v>70</v>
      </c>
      <c r="F27" s="2" t="s">
        <v>71</v>
      </c>
      <c r="G27" s="2">
        <v>0</v>
      </c>
      <c r="H27" s="2">
        <v>0</v>
      </c>
      <c r="I27" s="1">
        <v>0</v>
      </c>
      <c r="J27" s="3" t="s">
        <v>65</v>
      </c>
      <c r="K27" s="2" t="str">
        <f>J27*17024.00</f>
        <v>0</v>
      </c>
      <c r="L27" s="5"/>
    </row>
    <row r="28" spans="1:12" customHeight="1" ht="105" outlineLevel="5">
      <c r="A28" s="1"/>
      <c r="B28" s="1">
        <v>835306</v>
      </c>
      <c r="C28" s="1" t="s">
        <v>72</v>
      </c>
      <c r="D28" s="1"/>
      <c r="E28" s="2" t="s">
        <v>73</v>
      </c>
      <c r="F28" s="2" t="s">
        <v>74</v>
      </c>
      <c r="G28" s="2">
        <v>0</v>
      </c>
      <c r="H28" s="2">
        <v>0</v>
      </c>
      <c r="I28" s="1">
        <v>0</v>
      </c>
      <c r="J28" s="3" t="s">
        <v>17</v>
      </c>
      <c r="K28" s="2" t="str">
        <f>J28*9880.00</f>
        <v>0</v>
      </c>
      <c r="L28" s="5"/>
    </row>
    <row r="29" spans="1:12" customHeight="1" ht="105" outlineLevel="5">
      <c r="A29" s="1"/>
      <c r="B29" s="1">
        <v>835307</v>
      </c>
      <c r="C29" s="1" t="s">
        <v>75</v>
      </c>
      <c r="D29" s="1"/>
      <c r="E29" s="2" t="s">
        <v>76</v>
      </c>
      <c r="F29" s="2" t="s">
        <v>77</v>
      </c>
      <c r="G29" s="2">
        <v>0</v>
      </c>
      <c r="H29" s="2">
        <v>0</v>
      </c>
      <c r="I29" s="1">
        <v>0</v>
      </c>
      <c r="J29" s="3" t="s">
        <v>17</v>
      </c>
      <c r="K29" s="2" t="str">
        <f>J29*19760.00</f>
        <v>0</v>
      </c>
      <c r="L29" s="5"/>
    </row>
    <row r="30" spans="1:12" customHeight="1" ht="105" outlineLevel="5">
      <c r="A30" s="1"/>
      <c r="B30" s="1">
        <v>835308</v>
      </c>
      <c r="C30" s="1" t="s">
        <v>78</v>
      </c>
      <c r="D30" s="1"/>
      <c r="E30" s="2" t="s">
        <v>79</v>
      </c>
      <c r="F30" s="2" t="s">
        <v>80</v>
      </c>
      <c r="G30" s="2">
        <v>0</v>
      </c>
      <c r="H30" s="2">
        <v>0</v>
      </c>
      <c r="I30" s="1">
        <v>0</v>
      </c>
      <c r="J30" s="3" t="s">
        <v>17</v>
      </c>
      <c r="K30" s="2" t="str">
        <f>J30*39520.00</f>
        <v>0</v>
      </c>
      <c r="L30" s="5"/>
    </row>
    <row r="31" spans="1:12" customHeight="1" ht="105" outlineLevel="5">
      <c r="A31" s="1"/>
      <c r="B31" s="1">
        <v>835309</v>
      </c>
      <c r="C31" s="1" t="s">
        <v>81</v>
      </c>
      <c r="D31" s="1"/>
      <c r="E31" s="2" t="s">
        <v>82</v>
      </c>
      <c r="F31" s="2" t="s">
        <v>74</v>
      </c>
      <c r="G31" s="2">
        <v>0</v>
      </c>
      <c r="H31" s="2">
        <v>0</v>
      </c>
      <c r="I31" s="1">
        <v>0</v>
      </c>
      <c r="J31" s="3" t="s">
        <v>17</v>
      </c>
      <c r="K31" s="2" t="str">
        <f>J31*9880.00</f>
        <v>0</v>
      </c>
      <c r="L31" s="5"/>
    </row>
    <row r="32" spans="1:12" customHeight="1" ht="105" outlineLevel="5">
      <c r="A32" s="1"/>
      <c r="B32" s="1">
        <v>835310</v>
      </c>
      <c r="C32" s="1" t="s">
        <v>83</v>
      </c>
      <c r="D32" s="1"/>
      <c r="E32" s="2" t="s">
        <v>84</v>
      </c>
      <c r="F32" s="2" t="s">
        <v>77</v>
      </c>
      <c r="G32" s="2">
        <v>0</v>
      </c>
      <c r="H32" s="2">
        <v>0</v>
      </c>
      <c r="I32" s="1">
        <v>0</v>
      </c>
      <c r="J32" s="3" t="s">
        <v>17</v>
      </c>
      <c r="K32" s="2" t="str">
        <f>J32*19760.00</f>
        <v>0</v>
      </c>
      <c r="L32" s="5"/>
    </row>
    <row r="33" spans="1:12" customHeight="1" ht="105" outlineLevel="5">
      <c r="A33" s="1"/>
      <c r="B33" s="1">
        <v>835311</v>
      </c>
      <c r="C33" s="1" t="s">
        <v>85</v>
      </c>
      <c r="D33" s="1"/>
      <c r="E33" s="2" t="s">
        <v>86</v>
      </c>
      <c r="F33" s="2" t="s">
        <v>80</v>
      </c>
      <c r="G33" s="2">
        <v>0</v>
      </c>
      <c r="H33" s="2">
        <v>0</v>
      </c>
      <c r="I33" s="1">
        <v>0</v>
      </c>
      <c r="J33" s="3" t="s">
        <v>17</v>
      </c>
      <c r="K33" s="2" t="str">
        <f>J33*39520.00</f>
        <v>0</v>
      </c>
      <c r="L33" s="5"/>
    </row>
    <row r="34" spans="1:12" customHeight="1" ht="105" outlineLevel="5">
      <c r="A34" s="1"/>
      <c r="B34" s="1">
        <v>835312</v>
      </c>
      <c r="C34" s="1" t="s">
        <v>87</v>
      </c>
      <c r="D34" s="1"/>
      <c r="E34" s="2" t="s">
        <v>88</v>
      </c>
      <c r="F34" s="2" t="s">
        <v>74</v>
      </c>
      <c r="G34" s="2">
        <v>0</v>
      </c>
      <c r="H34" s="2">
        <v>0</v>
      </c>
      <c r="I34" s="1">
        <v>0</v>
      </c>
      <c r="J34" s="3" t="s">
        <v>17</v>
      </c>
      <c r="K34" s="2" t="str">
        <f>J34*9880.00</f>
        <v>0</v>
      </c>
      <c r="L34" s="5"/>
    </row>
    <row r="35" spans="1:12" customHeight="1" ht="105" outlineLevel="5">
      <c r="A35" s="1"/>
      <c r="B35" s="1">
        <v>835313</v>
      </c>
      <c r="C35" s="1" t="s">
        <v>89</v>
      </c>
      <c r="D35" s="1"/>
      <c r="E35" s="2" t="s">
        <v>90</v>
      </c>
      <c r="F35" s="2" t="s">
        <v>77</v>
      </c>
      <c r="G35" s="2">
        <v>0</v>
      </c>
      <c r="H35" s="2">
        <v>0</v>
      </c>
      <c r="I35" s="1">
        <v>0</v>
      </c>
      <c r="J35" s="3" t="s">
        <v>17</v>
      </c>
      <c r="K35" s="2" t="str">
        <f>J35*19760.00</f>
        <v>0</v>
      </c>
      <c r="L35" s="5"/>
    </row>
    <row r="36" spans="1:12" customHeight="1" ht="105" outlineLevel="5">
      <c r="A36" s="1"/>
      <c r="B36" s="1">
        <v>835314</v>
      </c>
      <c r="C36" s="1" t="s">
        <v>91</v>
      </c>
      <c r="D36" s="1"/>
      <c r="E36" s="2" t="s">
        <v>92</v>
      </c>
      <c r="F36" s="2" t="s">
        <v>80</v>
      </c>
      <c r="G36" s="2">
        <v>0</v>
      </c>
      <c r="H36" s="2">
        <v>0</v>
      </c>
      <c r="I36" s="1">
        <v>0</v>
      </c>
      <c r="J36" s="3" t="s">
        <v>17</v>
      </c>
      <c r="K36" s="2" t="str">
        <f>J36*39520.00</f>
        <v>0</v>
      </c>
      <c r="L36" s="5"/>
    </row>
    <row r="37" spans="1:12" outlineLevel="2">
      <c r="A37" s="8" t="s">
        <v>93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outlineLevel="3">
      <c r="A38" s="9" t="s">
        <v>94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871936</v>
      </c>
      <c r="C39" s="1" t="s">
        <v>95</v>
      </c>
      <c r="D39" s="1"/>
      <c r="E39" s="2" t="s">
        <v>96</v>
      </c>
      <c r="F39" s="2" t="s">
        <v>97</v>
      </c>
      <c r="G39" s="2" t="s">
        <v>98</v>
      </c>
      <c r="H39" s="2">
        <v>0</v>
      </c>
      <c r="I39" s="1">
        <v>0</v>
      </c>
      <c r="J39" s="3" t="s">
        <v>65</v>
      </c>
      <c r="K39" s="2" t="str">
        <f>J39*1770.00</f>
        <v>0</v>
      </c>
      <c r="L39" s="5"/>
    </row>
    <row r="40" spans="1:12" customHeight="1" ht="105" outlineLevel="5">
      <c r="A40" s="1"/>
      <c r="B40" s="1">
        <v>826619</v>
      </c>
      <c r="C40" s="1" t="s">
        <v>99</v>
      </c>
      <c r="D40" s="1"/>
      <c r="E40" s="2" t="s">
        <v>100</v>
      </c>
      <c r="F40" s="2" t="s">
        <v>101</v>
      </c>
      <c r="G40" s="2" t="s">
        <v>102</v>
      </c>
      <c r="H40" s="2">
        <v>0</v>
      </c>
      <c r="I40" s="1">
        <v>0</v>
      </c>
      <c r="J40" s="3" t="s">
        <v>65</v>
      </c>
      <c r="K40" s="2" t="str">
        <f>J40*2040.00</f>
        <v>0</v>
      </c>
      <c r="L40" s="5"/>
    </row>
    <row r="41" spans="1:12" customHeight="1" ht="105" outlineLevel="5">
      <c r="A41" s="1"/>
      <c r="B41" s="1">
        <v>826620</v>
      </c>
      <c r="C41" s="1" t="s">
        <v>103</v>
      </c>
      <c r="D41" s="1"/>
      <c r="E41" s="2" t="s">
        <v>104</v>
      </c>
      <c r="F41" s="2" t="s">
        <v>105</v>
      </c>
      <c r="G41" s="2" t="s">
        <v>106</v>
      </c>
      <c r="H41" s="2">
        <v>0</v>
      </c>
      <c r="I41" s="1">
        <v>0</v>
      </c>
      <c r="J41" s="3" t="s">
        <v>65</v>
      </c>
      <c r="K41" s="2" t="str">
        <f>J41*2310.00</f>
        <v>0</v>
      </c>
      <c r="L41" s="5"/>
    </row>
    <row r="42" spans="1:12" customHeight="1" ht="105" outlineLevel="5">
      <c r="A42" s="1"/>
      <c r="B42" s="1">
        <v>826621</v>
      </c>
      <c r="C42" s="1" t="s">
        <v>107</v>
      </c>
      <c r="D42" s="1"/>
      <c r="E42" s="2" t="s">
        <v>108</v>
      </c>
      <c r="F42" s="2" t="s">
        <v>109</v>
      </c>
      <c r="G42" s="2" t="s">
        <v>106</v>
      </c>
      <c r="H42" s="2">
        <v>0</v>
      </c>
      <c r="I42" s="1">
        <v>0</v>
      </c>
      <c r="J42" s="3" t="s">
        <v>65</v>
      </c>
      <c r="K42" s="2" t="str">
        <f>J42*2580.00</f>
        <v>0</v>
      </c>
      <c r="L42" s="5"/>
    </row>
    <row r="43" spans="1:12" customHeight="1" ht="105" outlineLevel="5">
      <c r="A43" s="1"/>
      <c r="B43" s="1">
        <v>826622</v>
      </c>
      <c r="C43" s="1" t="s">
        <v>110</v>
      </c>
      <c r="D43" s="1"/>
      <c r="E43" s="2" t="s">
        <v>111</v>
      </c>
      <c r="F43" s="2" t="s">
        <v>112</v>
      </c>
      <c r="G43" s="2" t="s">
        <v>106</v>
      </c>
      <c r="H43" s="2">
        <v>0</v>
      </c>
      <c r="I43" s="1">
        <v>0</v>
      </c>
      <c r="J43" s="3" t="s">
        <v>65</v>
      </c>
      <c r="K43" s="2" t="str">
        <f>J43*2850.00</f>
        <v>0</v>
      </c>
      <c r="L43" s="5"/>
    </row>
    <row r="44" spans="1:12" customHeight="1" ht="105" outlineLevel="5">
      <c r="A44" s="1"/>
      <c r="B44" s="1">
        <v>826623</v>
      </c>
      <c r="C44" s="1" t="s">
        <v>113</v>
      </c>
      <c r="D44" s="1"/>
      <c r="E44" s="2" t="s">
        <v>114</v>
      </c>
      <c r="F44" s="2" t="s">
        <v>115</v>
      </c>
      <c r="G44" s="2" t="s">
        <v>116</v>
      </c>
      <c r="H44" s="2">
        <v>0</v>
      </c>
      <c r="I44" s="1">
        <v>0</v>
      </c>
      <c r="J44" s="3" t="s">
        <v>65</v>
      </c>
      <c r="K44" s="2" t="str">
        <f>J44*3120.00</f>
        <v>0</v>
      </c>
      <c r="L44" s="5"/>
    </row>
    <row r="45" spans="1:12" customHeight="1" ht="105" outlineLevel="5">
      <c r="A45" s="1"/>
      <c r="B45" s="1">
        <v>826624</v>
      </c>
      <c r="C45" s="1" t="s">
        <v>117</v>
      </c>
      <c r="D45" s="1"/>
      <c r="E45" s="2" t="s">
        <v>118</v>
      </c>
      <c r="F45" s="2" t="s">
        <v>119</v>
      </c>
      <c r="G45" s="2">
        <v>7</v>
      </c>
      <c r="H45" s="2">
        <v>0</v>
      </c>
      <c r="I45" s="1">
        <v>0</v>
      </c>
      <c r="J45" s="3" t="s">
        <v>65</v>
      </c>
      <c r="K45" s="2" t="str">
        <f>J45*3390.00</f>
        <v>0</v>
      </c>
      <c r="L45" s="5"/>
    </row>
    <row r="46" spans="1:12" customHeight="1" ht="105" outlineLevel="5">
      <c r="A46" s="1"/>
      <c r="B46" s="1">
        <v>826625</v>
      </c>
      <c r="C46" s="1" t="s">
        <v>120</v>
      </c>
      <c r="D46" s="1"/>
      <c r="E46" s="2" t="s">
        <v>121</v>
      </c>
      <c r="F46" s="2" t="s">
        <v>122</v>
      </c>
      <c r="G46" s="2" t="s">
        <v>98</v>
      </c>
      <c r="H46" s="2">
        <v>0</v>
      </c>
      <c r="I46" s="1">
        <v>0</v>
      </c>
      <c r="J46" s="3" t="s">
        <v>65</v>
      </c>
      <c r="K46" s="2" t="str">
        <f>J46*3660.00</f>
        <v>0</v>
      </c>
      <c r="L46" s="5"/>
    </row>
    <row r="47" spans="1:12" customHeight="1" ht="105" outlineLevel="5">
      <c r="A47" s="1"/>
      <c r="B47" s="1">
        <v>826626</v>
      </c>
      <c r="C47" s="1" t="s">
        <v>123</v>
      </c>
      <c r="D47" s="1"/>
      <c r="E47" s="2" t="s">
        <v>124</v>
      </c>
      <c r="F47" s="2" t="s">
        <v>125</v>
      </c>
      <c r="G47" s="2" t="s">
        <v>98</v>
      </c>
      <c r="H47" s="2">
        <v>0</v>
      </c>
      <c r="I47" s="1">
        <v>0</v>
      </c>
      <c r="J47" s="3" t="s">
        <v>65</v>
      </c>
      <c r="K47" s="2" t="str">
        <f>J47*3930.00</f>
        <v>0</v>
      </c>
      <c r="L47" s="5"/>
    </row>
    <row r="48" spans="1:12" customHeight="1" ht="105" outlineLevel="5">
      <c r="A48" s="1"/>
      <c r="B48" s="1">
        <v>826627</v>
      </c>
      <c r="C48" s="1" t="s">
        <v>126</v>
      </c>
      <c r="D48" s="1"/>
      <c r="E48" s="2" t="s">
        <v>127</v>
      </c>
      <c r="F48" s="2" t="s">
        <v>128</v>
      </c>
      <c r="G48" s="2">
        <v>4</v>
      </c>
      <c r="H48" s="2">
        <v>0</v>
      </c>
      <c r="I48" s="1">
        <v>0</v>
      </c>
      <c r="J48" s="3" t="s">
        <v>65</v>
      </c>
      <c r="K48" s="2" t="str">
        <f>J48*4200.00</f>
        <v>0</v>
      </c>
      <c r="L48" s="5"/>
    </row>
    <row r="49" spans="1:12" customHeight="1" ht="105" outlineLevel="5">
      <c r="A49" s="1"/>
      <c r="B49" s="1">
        <v>826628</v>
      </c>
      <c r="C49" s="1" t="s">
        <v>129</v>
      </c>
      <c r="D49" s="1"/>
      <c r="E49" s="2" t="s">
        <v>130</v>
      </c>
      <c r="F49" s="2" t="s">
        <v>131</v>
      </c>
      <c r="G49" s="2">
        <v>5</v>
      </c>
      <c r="H49" s="2">
        <v>0</v>
      </c>
      <c r="I49" s="1">
        <v>0</v>
      </c>
      <c r="J49" s="3" t="s">
        <v>65</v>
      </c>
      <c r="K49" s="2" t="str">
        <f>J49*4470.00</f>
        <v>0</v>
      </c>
      <c r="L49" s="5"/>
    </row>
    <row r="50" spans="1:12" customHeight="1" ht="105" outlineLevel="5">
      <c r="A50" s="1"/>
      <c r="B50" s="1">
        <v>826629</v>
      </c>
      <c r="C50" s="1" t="s">
        <v>132</v>
      </c>
      <c r="D50" s="1"/>
      <c r="E50" s="2" t="s">
        <v>133</v>
      </c>
      <c r="F50" s="2" t="s">
        <v>134</v>
      </c>
      <c r="G50" s="2" t="s">
        <v>98</v>
      </c>
      <c r="H50" s="2">
        <v>0</v>
      </c>
      <c r="I50" s="1">
        <v>0</v>
      </c>
      <c r="J50" s="3" t="s">
        <v>65</v>
      </c>
      <c r="K50" s="2" t="str">
        <f>J50*4740.00</f>
        <v>0</v>
      </c>
      <c r="L50" s="5"/>
    </row>
    <row r="51" spans="1:12" customHeight="1" ht="105" outlineLevel="5">
      <c r="A51" s="1"/>
      <c r="B51" s="1">
        <v>826630</v>
      </c>
      <c r="C51" s="1" t="s">
        <v>135</v>
      </c>
      <c r="D51" s="1"/>
      <c r="E51" s="2" t="s">
        <v>136</v>
      </c>
      <c r="F51" s="2" t="s">
        <v>137</v>
      </c>
      <c r="G51" s="2">
        <v>5</v>
      </c>
      <c r="H51" s="2">
        <v>0</v>
      </c>
      <c r="I51" s="1">
        <v>0</v>
      </c>
      <c r="J51" s="3" t="s">
        <v>65</v>
      </c>
      <c r="K51" s="2" t="str">
        <f>J51*5010.00</f>
        <v>0</v>
      </c>
      <c r="L51" s="5"/>
    </row>
    <row r="52" spans="1:12" customHeight="1" ht="105" outlineLevel="5">
      <c r="A52" s="1"/>
      <c r="B52" s="1">
        <v>826631</v>
      </c>
      <c r="C52" s="1" t="s">
        <v>138</v>
      </c>
      <c r="D52" s="1"/>
      <c r="E52" s="2" t="s">
        <v>139</v>
      </c>
      <c r="F52" s="2" t="s">
        <v>140</v>
      </c>
      <c r="G52" s="2">
        <v>8</v>
      </c>
      <c r="H52" s="2">
        <v>0</v>
      </c>
      <c r="I52" s="1">
        <v>0</v>
      </c>
      <c r="J52" s="3" t="s">
        <v>65</v>
      </c>
      <c r="K52" s="2" t="str">
        <f>J52*5280.00</f>
        <v>0</v>
      </c>
      <c r="L52" s="5"/>
    </row>
    <row r="53" spans="1:12" customHeight="1" ht="105" outlineLevel="5">
      <c r="A53" s="1"/>
      <c r="B53" s="1">
        <v>826632</v>
      </c>
      <c r="C53" s="1" t="s">
        <v>141</v>
      </c>
      <c r="D53" s="1"/>
      <c r="E53" s="2" t="s">
        <v>142</v>
      </c>
      <c r="F53" s="2" t="s">
        <v>143</v>
      </c>
      <c r="G53" s="2">
        <v>3</v>
      </c>
      <c r="H53" s="2">
        <v>0</v>
      </c>
      <c r="I53" s="1">
        <v>0</v>
      </c>
      <c r="J53" s="3" t="s">
        <v>65</v>
      </c>
      <c r="K53" s="2" t="str">
        <f>J53*5550.00</f>
        <v>0</v>
      </c>
      <c r="L53" s="5"/>
    </row>
    <row r="54" spans="1:12" customHeight="1" ht="105" outlineLevel="5">
      <c r="A54" s="1"/>
      <c r="B54" s="1">
        <v>826633</v>
      </c>
      <c r="C54" s="1" t="s">
        <v>144</v>
      </c>
      <c r="D54" s="1"/>
      <c r="E54" s="2" t="s">
        <v>145</v>
      </c>
      <c r="F54" s="2" t="s">
        <v>146</v>
      </c>
      <c r="G54" s="2">
        <v>6</v>
      </c>
      <c r="H54" s="2">
        <v>0</v>
      </c>
      <c r="I54" s="1">
        <v>0</v>
      </c>
      <c r="J54" s="3" t="s">
        <v>65</v>
      </c>
      <c r="K54" s="2" t="str">
        <f>J54*5820.00</f>
        <v>0</v>
      </c>
      <c r="L54" s="5"/>
    </row>
    <row r="55" spans="1:12" customHeight="1" ht="105" outlineLevel="5">
      <c r="A55" s="1"/>
      <c r="B55" s="1">
        <v>826634</v>
      </c>
      <c r="C55" s="1" t="s">
        <v>147</v>
      </c>
      <c r="D55" s="1"/>
      <c r="E55" s="2" t="s">
        <v>148</v>
      </c>
      <c r="F55" s="2" t="s">
        <v>149</v>
      </c>
      <c r="G55" s="2">
        <v>3</v>
      </c>
      <c r="H55" s="2">
        <v>0</v>
      </c>
      <c r="I55" s="1">
        <v>0</v>
      </c>
      <c r="J55" s="3" t="s">
        <v>65</v>
      </c>
      <c r="K55" s="2" t="str">
        <f>J55*6090.00</f>
        <v>0</v>
      </c>
      <c r="L55" s="5"/>
    </row>
    <row r="56" spans="1:12" customHeight="1" ht="105" outlineLevel="5">
      <c r="A56" s="1"/>
      <c r="B56" s="1">
        <v>826635</v>
      </c>
      <c r="C56" s="1" t="s">
        <v>150</v>
      </c>
      <c r="D56" s="1"/>
      <c r="E56" s="2" t="s">
        <v>151</v>
      </c>
      <c r="F56" s="2" t="s">
        <v>152</v>
      </c>
      <c r="G56" s="2">
        <v>3</v>
      </c>
      <c r="H56" s="2">
        <v>0</v>
      </c>
      <c r="I56" s="1">
        <v>0</v>
      </c>
      <c r="J56" s="3" t="s">
        <v>65</v>
      </c>
      <c r="K56" s="2" t="str">
        <f>J56*6360.00</f>
        <v>0</v>
      </c>
      <c r="L56" s="5"/>
    </row>
    <row r="57" spans="1:12" customHeight="1" ht="105" outlineLevel="5">
      <c r="A57" s="1"/>
      <c r="B57" s="1">
        <v>826636</v>
      </c>
      <c r="C57" s="1" t="s">
        <v>153</v>
      </c>
      <c r="D57" s="1"/>
      <c r="E57" s="2" t="s">
        <v>154</v>
      </c>
      <c r="F57" s="2" t="s">
        <v>155</v>
      </c>
      <c r="G57" s="2">
        <v>3</v>
      </c>
      <c r="H57" s="2">
        <v>0</v>
      </c>
      <c r="I57" s="1">
        <v>0</v>
      </c>
      <c r="J57" s="3" t="s">
        <v>65</v>
      </c>
      <c r="K57" s="2" t="str">
        <f>J57*6630.00</f>
        <v>0</v>
      </c>
      <c r="L57" s="5"/>
    </row>
    <row r="58" spans="1:12" customHeight="1" ht="105" outlineLevel="5">
      <c r="A58" s="1"/>
      <c r="B58" s="1">
        <v>826637</v>
      </c>
      <c r="C58" s="1" t="s">
        <v>156</v>
      </c>
      <c r="D58" s="1"/>
      <c r="E58" s="2" t="s">
        <v>157</v>
      </c>
      <c r="F58" s="2" t="s">
        <v>158</v>
      </c>
      <c r="G58" s="2">
        <v>1</v>
      </c>
      <c r="H58" s="2">
        <v>0</v>
      </c>
      <c r="I58" s="1">
        <v>0</v>
      </c>
      <c r="J58" s="3" t="s">
        <v>65</v>
      </c>
      <c r="K58" s="2" t="str">
        <f>J58*6900.00</f>
        <v>0</v>
      </c>
      <c r="L58" s="5"/>
    </row>
    <row r="59" spans="1:12" customHeight="1" ht="105" outlineLevel="5">
      <c r="A59" s="1"/>
      <c r="B59" s="1">
        <v>826638</v>
      </c>
      <c r="C59" s="1" t="s">
        <v>159</v>
      </c>
      <c r="D59" s="1"/>
      <c r="E59" s="2" t="s">
        <v>160</v>
      </c>
      <c r="F59" s="2" t="s">
        <v>161</v>
      </c>
      <c r="G59" s="2" t="s">
        <v>98</v>
      </c>
      <c r="H59" s="2">
        <v>0</v>
      </c>
      <c r="I59" s="1">
        <v>0</v>
      </c>
      <c r="J59" s="3" t="s">
        <v>65</v>
      </c>
      <c r="K59" s="2" t="str">
        <f>J59*8250.00</f>
        <v>0</v>
      </c>
      <c r="L59" s="5"/>
    </row>
    <row r="60" spans="1:12" customHeight="1" ht="105" outlineLevel="5">
      <c r="A60" s="1"/>
      <c r="B60" s="1">
        <v>826639</v>
      </c>
      <c r="C60" s="1" t="s">
        <v>162</v>
      </c>
      <c r="D60" s="1"/>
      <c r="E60" s="2" t="s">
        <v>163</v>
      </c>
      <c r="F60" s="2" t="s">
        <v>164</v>
      </c>
      <c r="G60" s="2">
        <v>4</v>
      </c>
      <c r="H60" s="2">
        <v>0</v>
      </c>
      <c r="I60" s="1">
        <v>0</v>
      </c>
      <c r="J60" s="3" t="s">
        <v>65</v>
      </c>
      <c r="K60" s="2" t="str">
        <f>J60*9600.00</f>
        <v>0</v>
      </c>
      <c r="L60" s="5"/>
    </row>
    <row r="61" spans="1:12" outlineLevel="3">
      <c r="A61" s="9" t="s">
        <v>165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5"/>
    </row>
    <row r="62" spans="1:12" customHeight="1" ht="105" outlineLevel="5">
      <c r="A62" s="1"/>
      <c r="B62" s="1">
        <v>831541</v>
      </c>
      <c r="C62" s="1" t="s">
        <v>166</v>
      </c>
      <c r="D62" s="1"/>
      <c r="E62" s="2" t="s">
        <v>167</v>
      </c>
      <c r="F62" s="2" t="s">
        <v>168</v>
      </c>
      <c r="G62" s="2" t="s">
        <v>98</v>
      </c>
      <c r="H62" s="2">
        <v>0</v>
      </c>
      <c r="I62" s="1">
        <v>0</v>
      </c>
      <c r="J62" s="3" t="s">
        <v>65</v>
      </c>
      <c r="K62" s="2" t="str">
        <f>J62*1280.00</f>
        <v>0</v>
      </c>
      <c r="L62" s="5"/>
    </row>
    <row r="63" spans="1:12" customHeight="1" ht="105" outlineLevel="5">
      <c r="A63" s="1"/>
      <c r="B63" s="1">
        <v>826640</v>
      </c>
      <c r="C63" s="1" t="s">
        <v>169</v>
      </c>
      <c r="D63" s="1"/>
      <c r="E63" s="2" t="s">
        <v>170</v>
      </c>
      <c r="F63" s="2" t="s">
        <v>171</v>
      </c>
      <c r="G63" s="2" t="s">
        <v>116</v>
      </c>
      <c r="H63" s="2">
        <v>0</v>
      </c>
      <c r="I63" s="1">
        <v>0</v>
      </c>
      <c r="J63" s="3" t="s">
        <v>65</v>
      </c>
      <c r="K63" s="2" t="str">
        <f>J63*1472.00</f>
        <v>0</v>
      </c>
      <c r="L63" s="5"/>
    </row>
    <row r="64" spans="1:12" customHeight="1" ht="105" outlineLevel="5">
      <c r="A64" s="1"/>
      <c r="B64" s="1">
        <v>826641</v>
      </c>
      <c r="C64" s="1" t="s">
        <v>172</v>
      </c>
      <c r="D64" s="1"/>
      <c r="E64" s="2" t="s">
        <v>173</v>
      </c>
      <c r="F64" s="2" t="s">
        <v>174</v>
      </c>
      <c r="G64" s="2" t="s">
        <v>116</v>
      </c>
      <c r="H64" s="2">
        <v>0</v>
      </c>
      <c r="I64" s="1">
        <v>0</v>
      </c>
      <c r="J64" s="3" t="s">
        <v>65</v>
      </c>
      <c r="K64" s="2" t="str">
        <f>J64*1664.00</f>
        <v>0</v>
      </c>
      <c r="L64" s="5"/>
    </row>
    <row r="65" spans="1:12" customHeight="1" ht="105" outlineLevel="5">
      <c r="A65" s="1"/>
      <c r="B65" s="1">
        <v>826642</v>
      </c>
      <c r="C65" s="1" t="s">
        <v>175</v>
      </c>
      <c r="D65" s="1"/>
      <c r="E65" s="2" t="s">
        <v>176</v>
      </c>
      <c r="F65" s="2" t="s">
        <v>177</v>
      </c>
      <c r="G65" s="2" t="s">
        <v>116</v>
      </c>
      <c r="H65" s="2">
        <v>0</v>
      </c>
      <c r="I65" s="1">
        <v>0</v>
      </c>
      <c r="J65" s="3" t="s">
        <v>65</v>
      </c>
      <c r="K65" s="2" t="str">
        <f>J65*1856.00</f>
        <v>0</v>
      </c>
      <c r="L65" s="5"/>
    </row>
    <row r="66" spans="1:12" customHeight="1" ht="105" outlineLevel="5">
      <c r="A66" s="1"/>
      <c r="B66" s="1">
        <v>826643</v>
      </c>
      <c r="C66" s="1" t="s">
        <v>178</v>
      </c>
      <c r="D66" s="1"/>
      <c r="E66" s="2" t="s">
        <v>179</v>
      </c>
      <c r="F66" s="2" t="s">
        <v>180</v>
      </c>
      <c r="G66" s="2" t="s">
        <v>116</v>
      </c>
      <c r="H66" s="2">
        <v>0</v>
      </c>
      <c r="I66" s="1">
        <v>0</v>
      </c>
      <c r="J66" s="3" t="s">
        <v>65</v>
      </c>
      <c r="K66" s="2" t="str">
        <f>J66*2048.00</f>
        <v>0</v>
      </c>
      <c r="L66" s="5"/>
    </row>
    <row r="67" spans="1:12" customHeight="1" ht="105" outlineLevel="5">
      <c r="A67" s="1"/>
      <c r="B67" s="1">
        <v>826644</v>
      </c>
      <c r="C67" s="1" t="s">
        <v>181</v>
      </c>
      <c r="D67" s="1"/>
      <c r="E67" s="2" t="s">
        <v>182</v>
      </c>
      <c r="F67" s="2" t="s">
        <v>183</v>
      </c>
      <c r="G67" s="2">
        <v>7</v>
      </c>
      <c r="H67" s="2">
        <v>0</v>
      </c>
      <c r="I67" s="1">
        <v>0</v>
      </c>
      <c r="J67" s="3" t="s">
        <v>65</v>
      </c>
      <c r="K67" s="2" t="str">
        <f>J67*2240.00</f>
        <v>0</v>
      </c>
      <c r="L67" s="5"/>
    </row>
    <row r="68" spans="1:12" customHeight="1" ht="105" outlineLevel="5">
      <c r="A68" s="1"/>
      <c r="B68" s="1">
        <v>826645</v>
      </c>
      <c r="C68" s="1" t="s">
        <v>184</v>
      </c>
      <c r="D68" s="1"/>
      <c r="E68" s="2" t="s">
        <v>185</v>
      </c>
      <c r="F68" s="2" t="s">
        <v>186</v>
      </c>
      <c r="G68" s="2">
        <v>8</v>
      </c>
      <c r="H68" s="2">
        <v>0</v>
      </c>
      <c r="I68" s="1">
        <v>0</v>
      </c>
      <c r="J68" s="3" t="s">
        <v>65</v>
      </c>
      <c r="K68" s="2" t="str">
        <f>J68*2432.00</f>
        <v>0</v>
      </c>
      <c r="L68" s="5"/>
    </row>
    <row r="69" spans="1:12" customHeight="1" ht="105" outlineLevel="5">
      <c r="A69" s="1"/>
      <c r="B69" s="1">
        <v>826646</v>
      </c>
      <c r="C69" s="1" t="s">
        <v>187</v>
      </c>
      <c r="D69" s="1"/>
      <c r="E69" s="2" t="s">
        <v>188</v>
      </c>
      <c r="F69" s="2" t="s">
        <v>189</v>
      </c>
      <c r="G69" s="2">
        <v>9</v>
      </c>
      <c r="H69" s="2">
        <v>0</v>
      </c>
      <c r="I69" s="1">
        <v>0</v>
      </c>
      <c r="J69" s="3" t="s">
        <v>65</v>
      </c>
      <c r="K69" s="2" t="str">
        <f>J69*2624.00</f>
        <v>0</v>
      </c>
      <c r="L69" s="5"/>
    </row>
    <row r="70" spans="1:12" customHeight="1" ht="105" outlineLevel="5">
      <c r="A70" s="1"/>
      <c r="B70" s="1">
        <v>826647</v>
      </c>
      <c r="C70" s="1" t="s">
        <v>190</v>
      </c>
      <c r="D70" s="1"/>
      <c r="E70" s="2" t="s">
        <v>191</v>
      </c>
      <c r="F70" s="2" t="s">
        <v>192</v>
      </c>
      <c r="G70" s="2">
        <v>8</v>
      </c>
      <c r="H70" s="2">
        <v>0</v>
      </c>
      <c r="I70" s="1">
        <v>0</v>
      </c>
      <c r="J70" s="3" t="s">
        <v>65</v>
      </c>
      <c r="K70" s="2" t="str">
        <f>J70*2816.00</f>
        <v>0</v>
      </c>
      <c r="L70" s="5"/>
    </row>
    <row r="71" spans="1:12" customHeight="1" ht="105" outlineLevel="5">
      <c r="A71" s="1"/>
      <c r="B71" s="1">
        <v>826648</v>
      </c>
      <c r="C71" s="1" t="s">
        <v>193</v>
      </c>
      <c r="D71" s="1"/>
      <c r="E71" s="2" t="s">
        <v>194</v>
      </c>
      <c r="F71" s="2" t="s">
        <v>195</v>
      </c>
      <c r="G71" s="2" t="s">
        <v>98</v>
      </c>
      <c r="H71" s="2">
        <v>0</v>
      </c>
      <c r="I71" s="1">
        <v>0</v>
      </c>
      <c r="J71" s="3" t="s">
        <v>65</v>
      </c>
      <c r="K71" s="2" t="str">
        <f>J71*3008.00</f>
        <v>0</v>
      </c>
      <c r="L71" s="5"/>
    </row>
    <row r="72" spans="1:12" customHeight="1" ht="105" outlineLevel="5">
      <c r="A72" s="1"/>
      <c r="B72" s="1">
        <v>826649</v>
      </c>
      <c r="C72" s="1" t="s">
        <v>196</v>
      </c>
      <c r="D72" s="1"/>
      <c r="E72" s="2" t="s">
        <v>197</v>
      </c>
      <c r="F72" s="2" t="s">
        <v>198</v>
      </c>
      <c r="G72" s="2">
        <v>0</v>
      </c>
      <c r="H72" s="2">
        <v>0</v>
      </c>
      <c r="I72" s="1">
        <v>0</v>
      </c>
      <c r="J72" s="3" t="s">
        <v>65</v>
      </c>
      <c r="K72" s="2" t="str">
        <f>J72*3200.00</f>
        <v>0</v>
      </c>
      <c r="L72" s="5"/>
    </row>
    <row r="73" spans="1:12" customHeight="1" ht="105" outlineLevel="5">
      <c r="A73" s="1"/>
      <c r="B73" s="1">
        <v>826650</v>
      </c>
      <c r="C73" s="1" t="s">
        <v>199</v>
      </c>
      <c r="D73" s="1"/>
      <c r="E73" s="2" t="s">
        <v>200</v>
      </c>
      <c r="F73" s="2" t="s">
        <v>201</v>
      </c>
      <c r="G73" s="2">
        <v>2</v>
      </c>
      <c r="H73" s="2">
        <v>0</v>
      </c>
      <c r="I73" s="1">
        <v>0</v>
      </c>
      <c r="J73" s="3" t="s">
        <v>65</v>
      </c>
      <c r="K73" s="2" t="str">
        <f>J73*3392.00</f>
        <v>0</v>
      </c>
      <c r="L73" s="5"/>
    </row>
    <row r="74" spans="1:12" customHeight="1" ht="105" outlineLevel="5">
      <c r="A74" s="1"/>
      <c r="B74" s="1">
        <v>826651</v>
      </c>
      <c r="C74" s="1" t="s">
        <v>202</v>
      </c>
      <c r="D74" s="1"/>
      <c r="E74" s="2" t="s">
        <v>203</v>
      </c>
      <c r="F74" s="2" t="s">
        <v>204</v>
      </c>
      <c r="G74" s="2">
        <v>0</v>
      </c>
      <c r="H74" s="2">
        <v>0</v>
      </c>
      <c r="I74" s="1">
        <v>0</v>
      </c>
      <c r="J74" s="3" t="s">
        <v>65</v>
      </c>
      <c r="K74" s="2" t="str">
        <f>J74*3584.00</f>
        <v>0</v>
      </c>
      <c r="L74" s="5"/>
    </row>
    <row r="75" spans="1:12" customHeight="1" ht="105" outlineLevel="5">
      <c r="A75" s="1"/>
      <c r="B75" s="1">
        <v>826652</v>
      </c>
      <c r="C75" s="1" t="s">
        <v>205</v>
      </c>
      <c r="D75" s="1"/>
      <c r="E75" s="2" t="s">
        <v>206</v>
      </c>
      <c r="F75" s="2" t="s">
        <v>207</v>
      </c>
      <c r="G75" s="2">
        <v>6</v>
      </c>
      <c r="H75" s="2">
        <v>0</v>
      </c>
      <c r="I75" s="1">
        <v>0</v>
      </c>
      <c r="J75" s="3" t="s">
        <v>65</v>
      </c>
      <c r="K75" s="2" t="str">
        <f>J75*3776.00</f>
        <v>0</v>
      </c>
      <c r="L75" s="5"/>
    </row>
    <row r="76" spans="1:12" customHeight="1" ht="105" outlineLevel="5">
      <c r="A76" s="1"/>
      <c r="B76" s="1">
        <v>826653</v>
      </c>
      <c r="C76" s="1" t="s">
        <v>208</v>
      </c>
      <c r="D76" s="1"/>
      <c r="E76" s="2" t="s">
        <v>209</v>
      </c>
      <c r="F76" s="2" t="s">
        <v>210</v>
      </c>
      <c r="G76" s="2">
        <v>0</v>
      </c>
      <c r="H76" s="2">
        <v>0</v>
      </c>
      <c r="I76" s="1">
        <v>0</v>
      </c>
      <c r="J76" s="3" t="s">
        <v>65</v>
      </c>
      <c r="K76" s="2" t="str">
        <f>J76*3968.00</f>
        <v>0</v>
      </c>
      <c r="L76" s="5"/>
    </row>
    <row r="77" spans="1:12" customHeight="1" ht="105" outlineLevel="5">
      <c r="A77" s="1"/>
      <c r="B77" s="1">
        <v>826654</v>
      </c>
      <c r="C77" s="1" t="s">
        <v>211</v>
      </c>
      <c r="D77" s="1"/>
      <c r="E77" s="2" t="s">
        <v>212</v>
      </c>
      <c r="F77" s="2" t="s">
        <v>213</v>
      </c>
      <c r="G77" s="2">
        <v>0</v>
      </c>
      <c r="H77" s="2">
        <v>0</v>
      </c>
      <c r="I77" s="1">
        <v>0</v>
      </c>
      <c r="J77" s="3" t="s">
        <v>65</v>
      </c>
      <c r="K77" s="2" t="str">
        <f>J77*4352.00</f>
        <v>0</v>
      </c>
      <c r="L77" s="5"/>
    </row>
    <row r="78" spans="1:12" customHeight="1" ht="105" outlineLevel="5">
      <c r="A78" s="1"/>
      <c r="B78" s="1">
        <v>835394</v>
      </c>
      <c r="C78" s="1" t="s">
        <v>214</v>
      </c>
      <c r="D78" s="1"/>
      <c r="E78" s="2" t="s">
        <v>215</v>
      </c>
      <c r="F78" s="2" t="s">
        <v>216</v>
      </c>
      <c r="G78" s="2">
        <v>4</v>
      </c>
      <c r="H78" s="2">
        <v>0</v>
      </c>
      <c r="I78" s="1">
        <v>0</v>
      </c>
      <c r="J78" s="3" t="s">
        <v>65</v>
      </c>
      <c r="K78" s="2" t="str">
        <f>J78*4160.00</f>
        <v>0</v>
      </c>
      <c r="L78" s="5"/>
    </row>
    <row r="79" spans="1:12" customHeight="1" ht="105" outlineLevel="5">
      <c r="A79" s="1"/>
      <c r="B79" s="1">
        <v>835395</v>
      </c>
      <c r="C79" s="1" t="s">
        <v>217</v>
      </c>
      <c r="D79" s="1"/>
      <c r="E79" s="2" t="s">
        <v>218</v>
      </c>
      <c r="F79" s="2" t="s">
        <v>219</v>
      </c>
      <c r="G79" s="2">
        <v>6</v>
      </c>
      <c r="H79" s="2">
        <v>0</v>
      </c>
      <c r="I79" s="1">
        <v>0</v>
      </c>
      <c r="J79" s="3" t="s">
        <v>65</v>
      </c>
      <c r="K79" s="2" t="str">
        <f>J79*4544.00</f>
        <v>0</v>
      </c>
      <c r="L79" s="5"/>
    </row>
    <row r="80" spans="1:12" customHeight="1" ht="105" outlineLevel="5">
      <c r="A80" s="1"/>
      <c r="B80" s="1">
        <v>835396</v>
      </c>
      <c r="C80" s="1" t="s">
        <v>220</v>
      </c>
      <c r="D80" s="1"/>
      <c r="E80" s="2" t="s">
        <v>221</v>
      </c>
      <c r="F80" s="2" t="s">
        <v>222</v>
      </c>
      <c r="G80" s="2">
        <v>0</v>
      </c>
      <c r="H80" s="2">
        <v>0</v>
      </c>
      <c r="I80" s="1">
        <v>0</v>
      </c>
      <c r="J80" s="3" t="s">
        <v>65</v>
      </c>
      <c r="K80" s="2" t="str">
        <f>J80*4736.00</f>
        <v>0</v>
      </c>
      <c r="L80" s="5"/>
    </row>
    <row r="81" spans="1:12" customHeight="1" ht="105" outlineLevel="5">
      <c r="A81" s="1"/>
      <c r="B81" s="1">
        <v>835397</v>
      </c>
      <c r="C81" s="1" t="s">
        <v>223</v>
      </c>
      <c r="D81" s="1"/>
      <c r="E81" s="2" t="s">
        <v>224</v>
      </c>
      <c r="F81" s="2" t="s">
        <v>225</v>
      </c>
      <c r="G81" s="2">
        <v>7</v>
      </c>
      <c r="H81" s="2">
        <v>0</v>
      </c>
      <c r="I81" s="1">
        <v>0</v>
      </c>
      <c r="J81" s="3" t="s">
        <v>65</v>
      </c>
      <c r="K81" s="2" t="str">
        <f>J81*4928.00</f>
        <v>0</v>
      </c>
      <c r="L81" s="5"/>
    </row>
    <row r="82" spans="1:12" customHeight="1" ht="105" outlineLevel="5">
      <c r="A82" s="1"/>
      <c r="B82" s="1">
        <v>835398</v>
      </c>
      <c r="C82" s="1" t="s">
        <v>226</v>
      </c>
      <c r="D82" s="1"/>
      <c r="E82" s="2" t="s">
        <v>227</v>
      </c>
      <c r="F82" s="2" t="s">
        <v>228</v>
      </c>
      <c r="G82" s="2">
        <v>5</v>
      </c>
      <c r="H82" s="2">
        <v>0</v>
      </c>
      <c r="I82" s="1">
        <v>0</v>
      </c>
      <c r="J82" s="3" t="s">
        <v>65</v>
      </c>
      <c r="K82" s="2" t="str">
        <f>J82*5888.00</f>
        <v>0</v>
      </c>
      <c r="L82" s="5"/>
    </row>
    <row r="83" spans="1:12" customHeight="1" ht="105" outlineLevel="5">
      <c r="A83" s="1"/>
      <c r="B83" s="1">
        <v>835399</v>
      </c>
      <c r="C83" s="1" t="s">
        <v>229</v>
      </c>
      <c r="D83" s="1"/>
      <c r="E83" s="2" t="s">
        <v>230</v>
      </c>
      <c r="F83" s="2" t="s">
        <v>231</v>
      </c>
      <c r="G83" s="2">
        <v>6</v>
      </c>
      <c r="H83" s="2">
        <v>0</v>
      </c>
      <c r="I83" s="1">
        <v>0</v>
      </c>
      <c r="J83" s="3" t="s">
        <v>65</v>
      </c>
      <c r="K83" s="2" t="str">
        <f>J83*6848.00</f>
        <v>0</v>
      </c>
      <c r="L8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7:K37"/>
    <mergeCell ref="A5:K5"/>
    <mergeCell ref="A12:K12"/>
    <mergeCell ref="A38:K38"/>
    <mergeCell ref="A61:K6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2026-07-12T05:21:03+03:00</dcterms:created>
  <dcterms:modified xsi:type="dcterms:W3CDTF">2026-07-12T05:21:03+03:00</dcterms:modified>
  <dc:title>Untitled Spreadsheet</dc:title>
  <dc:description/>
  <dc:subject/>
  <cp:keywords/>
  <cp:category/>
</cp:coreProperties>
</file>