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<sst xmlns="http://schemas.openxmlformats.org/spreadsheetml/2006/main" uniqueCount="507">
  <si>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</si>
  <si>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</si>
  <si>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</si>
  <si>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</si>
  <si>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</si>
  <si>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</si>
  <si>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</si>
  <si>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</si>
  <si>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</si>
  <si>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</si>
  <si>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</si>
  <si>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Фитинги аксиальные латунные</t>
  </si>
  <si>
    <t>3 Фитинги аксиальные латунные VIEIR</t>
  </si>
  <si>
    <t>PPA-220001</t>
  </si>
  <si>
    <t>VRP1622A</t>
  </si>
  <si>
    <t>Монтажная гильза 16*2,2 (600/10ш)</t>
  </si>
  <si>
    <t>69.09 руб.</t>
  </si>
  <si>
    <t>&gt;1000</t>
  </si>
  <si>
    <t>шт</t>
  </si>
  <si>
    <t>PPA-220002</t>
  </si>
  <si>
    <t>VRP2028A</t>
  </si>
  <si>
    <t>Монтажная гильза 20*2,8 (100/5ш)</t>
  </si>
  <si>
    <t>76.44 руб.</t>
  </si>
  <si>
    <t>PPA-220003</t>
  </si>
  <si>
    <t>VRP2535A</t>
  </si>
  <si>
    <t>Монтажная гильза 25*3,5 (400/10ш)</t>
  </si>
  <si>
    <t>122.01 руб.</t>
  </si>
  <si>
    <t>&gt;100</t>
  </si>
  <si>
    <t>PPA-220004</t>
  </si>
  <si>
    <t>VRP3244A</t>
  </si>
  <si>
    <t>Монтажная гильза 32*4,4 (500/10ш)</t>
  </si>
  <si>
    <t>239.61 руб.</t>
  </si>
  <si>
    <t>PPA-220005</t>
  </si>
  <si>
    <t>VRP163SF</t>
  </si>
  <si>
    <t>Муфта аксиальная 16X1/2"вн.  (210/10ш)</t>
  </si>
  <si>
    <t>139.65 руб.</t>
  </si>
  <si>
    <t>PPA-220006</t>
  </si>
  <si>
    <t>VRP164SF</t>
  </si>
  <si>
    <t>Муфта аксиальная 16X3/4"вн.  (150/10ш)</t>
  </si>
  <si>
    <t>192.57 руб.</t>
  </si>
  <si>
    <t>&gt;50</t>
  </si>
  <si>
    <t>PPA-220007</t>
  </si>
  <si>
    <t>VRP203SF</t>
  </si>
  <si>
    <t>Муфта аксиальная 20X1/2"вн.  (180/10ш)</t>
  </si>
  <si>
    <t>166.11 руб.</t>
  </si>
  <si>
    <t>&gt;10</t>
  </si>
  <si>
    <t>PPA-220008</t>
  </si>
  <si>
    <t>VRP204SF</t>
  </si>
  <si>
    <t>Муфта аксиальная 20X3/4"вн.  (120/10ш)</t>
  </si>
  <si>
    <t>219.03 руб.</t>
  </si>
  <si>
    <t>&gt;25</t>
  </si>
  <si>
    <t>PPA-220009</t>
  </si>
  <si>
    <t>VRP254SF</t>
  </si>
  <si>
    <t>Муфта аксиальная 25X3/4"вн.  (120/10ш)</t>
  </si>
  <si>
    <t>276.36 руб.</t>
  </si>
  <si>
    <t>PPA-220010</t>
  </si>
  <si>
    <t>VRP255SF</t>
  </si>
  <si>
    <t>Муфта аксиальная 25X1"вн.  (120/10ш)</t>
  </si>
  <si>
    <t>355.74 руб.</t>
  </si>
  <si>
    <t>PPA-220011</t>
  </si>
  <si>
    <t>VRP325SF</t>
  </si>
  <si>
    <t>Муфта аксиальная 32X1"вн.  (120/10ш)</t>
  </si>
  <si>
    <t>458.64 руб.</t>
  </si>
  <si>
    <t>PPA-220012</t>
  </si>
  <si>
    <t>VRP163SM</t>
  </si>
  <si>
    <t>Муфта аксиальная 16X1/2"нар.  (240/10ш)</t>
  </si>
  <si>
    <t>135.24 руб.</t>
  </si>
  <si>
    <t>PPA-220013</t>
  </si>
  <si>
    <t>VRP164SM</t>
  </si>
  <si>
    <t>Муфта аксиальная 16X3/4"нар.  (180/10ш)</t>
  </si>
  <si>
    <t>PPA-220014</t>
  </si>
  <si>
    <t>VRP203SM</t>
  </si>
  <si>
    <t>Муфта аксиальная 20X1/2"нар.  (210/10ш)</t>
  </si>
  <si>
    <t>160.23 руб.</t>
  </si>
  <si>
    <t>PPA-220015</t>
  </si>
  <si>
    <t>VRP204SM</t>
  </si>
  <si>
    <t>Муфта аксиальная 20X3/4"нар.  (150/10ш)</t>
  </si>
  <si>
    <t>PPA-220016</t>
  </si>
  <si>
    <t>VRP254SM</t>
  </si>
  <si>
    <t>Муфта аксиальная 25X3/4"нар. (120/10ш)</t>
  </si>
  <si>
    <t>254.31 руб.</t>
  </si>
  <si>
    <t>PPA-220017</t>
  </si>
  <si>
    <t>VRP255SM</t>
  </si>
  <si>
    <t>Муфта аксиальная 25X1"нар.  (120/10ш)</t>
  </si>
  <si>
    <t>345.45 руб.</t>
  </si>
  <si>
    <t>PPA-220018</t>
  </si>
  <si>
    <t>VRP325SM</t>
  </si>
  <si>
    <t>Муфта аксиальная 32X1"нар.  (120/10ш)</t>
  </si>
  <si>
    <t>PPA-220019</t>
  </si>
  <si>
    <t>VRP1616S</t>
  </si>
  <si>
    <t>Муфта аксиальная 16X16  (300/10ш)</t>
  </si>
  <si>
    <t>98.49 руб.</t>
  </si>
  <si>
    <t>PPA-220020</t>
  </si>
  <si>
    <t>VRP2016S</t>
  </si>
  <si>
    <t>Муфта аксиальная 16X20  (270/10ш)</t>
  </si>
  <si>
    <t>126.42 руб.</t>
  </si>
  <si>
    <t>PPA-220021</t>
  </si>
  <si>
    <t>VRP1625S</t>
  </si>
  <si>
    <t>Муфта аксиальная 16X25  (270/10ш)</t>
  </si>
  <si>
    <t>188.16 руб.</t>
  </si>
  <si>
    <t>PPA-220022</t>
  </si>
  <si>
    <t>VRP2025S</t>
  </si>
  <si>
    <t>Муфта аксиальная 20X25  (270/10ш)</t>
  </si>
  <si>
    <t>207.27 руб.</t>
  </si>
  <si>
    <t>PPA-220023</t>
  </si>
  <si>
    <t>VRP2532S</t>
  </si>
  <si>
    <t>Муфта аксиальная 25X32  (270/10ш)</t>
  </si>
  <si>
    <t>380.73 руб.</t>
  </si>
  <si>
    <t>PPA-220024</t>
  </si>
  <si>
    <t>VRP2020S</t>
  </si>
  <si>
    <t>Муфта аксиальная 20X20  (210/10ш)</t>
  </si>
  <si>
    <t>148.47 руб.</t>
  </si>
  <si>
    <t>PPA-220025</t>
  </si>
  <si>
    <t>VRP2525S</t>
  </si>
  <si>
    <t>Муфта аксиальная 25X25  (270/10ш)</t>
  </si>
  <si>
    <t>PPA-220026</t>
  </si>
  <si>
    <t>VRP3232S</t>
  </si>
  <si>
    <t>Муфта аксиальная 32X32  (210/10ш)</t>
  </si>
  <si>
    <t>607.44 руб.</t>
  </si>
  <si>
    <t>PPA-220027</t>
  </si>
  <si>
    <t>VRP163LF</t>
  </si>
  <si>
    <t>Угольник  аксиальный 16X1/2"вн.  (150/10ш)</t>
  </si>
  <si>
    <t>157.29 руб.</t>
  </si>
  <si>
    <t>PPA-220028</t>
  </si>
  <si>
    <t>VRP164LF</t>
  </si>
  <si>
    <t>Угольник  аксиальный 16X3/4"вн.  (90/10ш)</t>
  </si>
  <si>
    <t>210.21 руб.</t>
  </si>
  <si>
    <t>PPA-220029</t>
  </si>
  <si>
    <t>VRP203LF</t>
  </si>
  <si>
    <t>Угольник  аксиальный 20X1/2"вн.  (120/10ш)</t>
  </si>
  <si>
    <t>198.45 руб.</t>
  </si>
  <si>
    <t>PPA-220030</t>
  </si>
  <si>
    <t>VRP204LF</t>
  </si>
  <si>
    <t>Угольник  аксиальный 20X3/4"вн.  (90/10ш)</t>
  </si>
  <si>
    <t>249.90 руб.</t>
  </si>
  <si>
    <t>PPA-220031</t>
  </si>
  <si>
    <t>VRP254LF</t>
  </si>
  <si>
    <t>Угольник  аксиальный 25X3/4"вн.  (120/10ш)</t>
  </si>
  <si>
    <t>338.10 руб.</t>
  </si>
  <si>
    <t>PPA-220032</t>
  </si>
  <si>
    <t>VRP255LF</t>
  </si>
  <si>
    <t>Угольник  аксиальный 25X1"вн.  (90/10ш)</t>
  </si>
  <si>
    <t>427.77 руб.</t>
  </si>
  <si>
    <t>PPA-220033</t>
  </si>
  <si>
    <t>VRP325LF</t>
  </si>
  <si>
    <t>Угольник  аксиальный 32X1"вн.  (90/10ш)</t>
  </si>
  <si>
    <t>583.59 руб.</t>
  </si>
  <si>
    <t>PPA-220034</t>
  </si>
  <si>
    <t>VRP163LM</t>
  </si>
  <si>
    <t>Угольник  аксиальный 16X1/2"нар.  (150/10ш)</t>
  </si>
  <si>
    <t>PPA-220035</t>
  </si>
  <si>
    <t>VRP164LM</t>
  </si>
  <si>
    <t>Угольник  аксиальный 16X3/4"нар.  (150/10ш)</t>
  </si>
  <si>
    <t>PPA-220036</t>
  </si>
  <si>
    <t>VRP203LM</t>
  </si>
  <si>
    <t>Угольник  аксиальный 20X1/2"нар.  (120/10ш)</t>
  </si>
  <si>
    <t>PPA-220037</t>
  </si>
  <si>
    <t>VRP204LM</t>
  </si>
  <si>
    <t>Угольник  аксиальный 20X3/4"нар.  (90/10ш)</t>
  </si>
  <si>
    <t>270.48 руб.</t>
  </si>
  <si>
    <t>PPA-220038</t>
  </si>
  <si>
    <t>VRP254LM</t>
  </si>
  <si>
    <t>Угольник  аксиальный 25X3/4"нар.  (120/10ш)</t>
  </si>
  <si>
    <t>360.15 руб.</t>
  </si>
  <si>
    <t>PPA-220039</t>
  </si>
  <si>
    <t>VRP251LM</t>
  </si>
  <si>
    <t>Угольник  аксиальный 25X1"нар.  (90/10ш)</t>
  </si>
  <si>
    <t>PPA-220041</t>
  </si>
  <si>
    <t>VRP1616L</t>
  </si>
  <si>
    <t>Угольник  аксиальный 16X16  (180/10ш)</t>
  </si>
  <si>
    <t>142.59 руб.</t>
  </si>
  <si>
    <t>PPA-220042</t>
  </si>
  <si>
    <t>VRP2020L</t>
  </si>
  <si>
    <t>Угольник  аксиальный 20X20  (120/10ш)</t>
  </si>
  <si>
    <t>236.67 руб.</t>
  </si>
  <si>
    <t>PPA-220043</t>
  </si>
  <si>
    <t>VRP2525L</t>
  </si>
  <si>
    <t>Угольник  аксиальный 25X25  (180/10ш)</t>
  </si>
  <si>
    <t>417.48 руб.</t>
  </si>
  <si>
    <t>PPA-220044</t>
  </si>
  <si>
    <t>VRP3232L</t>
  </si>
  <si>
    <t>Угольник  аксиальный 32X32  (120/10ш)</t>
  </si>
  <si>
    <t>739.41 руб.</t>
  </si>
  <si>
    <t>PPA-220045</t>
  </si>
  <si>
    <t>VRP16316TF</t>
  </si>
  <si>
    <t>Тройник аксиальный 16X1/2"вн.X16  (120/10ш)</t>
  </si>
  <si>
    <t>224.91 руб.</t>
  </si>
  <si>
    <t>PPA-220046</t>
  </si>
  <si>
    <t>VRP20320TF</t>
  </si>
  <si>
    <t>Тройник  аксиальный 20X1/2"вн.X20  (90/10ш)</t>
  </si>
  <si>
    <t>296.94 руб.</t>
  </si>
  <si>
    <t>PPA-220047</t>
  </si>
  <si>
    <t>VRP20420TF</t>
  </si>
  <si>
    <t>Тройник  аксиальный 20X3/4"вн.X20  (60/10ш)</t>
  </si>
  <si>
    <t>346.92 руб.</t>
  </si>
  <si>
    <t>PPA-220048</t>
  </si>
  <si>
    <t>VRP25425TF</t>
  </si>
  <si>
    <t>Тройник  аксиальный 25X3/4"вн.X26  (90/10ш)</t>
  </si>
  <si>
    <t>507.15 руб.</t>
  </si>
  <si>
    <t>PPA-220049</t>
  </si>
  <si>
    <t>VRP25525TF</t>
  </si>
  <si>
    <t>Тройник  аксиальный 25X1"вн.X25 (60/10ш)</t>
  </si>
  <si>
    <t>874.93 руб.</t>
  </si>
  <si>
    <t>PPA-220050</t>
  </si>
  <si>
    <t>VRP32532TF</t>
  </si>
  <si>
    <t>Тройник  аксиальный 32X1"вн.X32 (60/10ш)</t>
  </si>
  <si>
    <t>880.53 руб.</t>
  </si>
  <si>
    <t>PPA-220051</t>
  </si>
  <si>
    <t>VRP16316TM</t>
  </si>
  <si>
    <t>Тройник аксиальный 16X1/2"нар.X16  (120/10ш)</t>
  </si>
  <si>
    <t>251.37 руб.</t>
  </si>
  <si>
    <t>PPA-220052</t>
  </si>
  <si>
    <t>VRP20320TM</t>
  </si>
  <si>
    <t>Тройник  аксиальный 20X1/2"нар.X20  (90/10ш)</t>
  </si>
  <si>
    <t>PPA-220053</t>
  </si>
  <si>
    <t>VRP20420TM</t>
  </si>
  <si>
    <t>Тройник  аксиальный 20X3/4"нар.X20  (60/10ш)</t>
  </si>
  <si>
    <t>410.13 руб.</t>
  </si>
  <si>
    <t>PPA-220054</t>
  </si>
  <si>
    <t>VRP25425TM</t>
  </si>
  <si>
    <t>Тройник  аксиальный 25X3/4"нар.X25  (90/10ш)</t>
  </si>
  <si>
    <t>458.83 руб.</t>
  </si>
  <si>
    <t>PPA-220055</t>
  </si>
  <si>
    <t>VRP25525TM</t>
  </si>
  <si>
    <t>Тройник  аксиальный 25X1"нар.X25 (60/10ш)</t>
  </si>
  <si>
    <t>564.71 руб.</t>
  </si>
  <si>
    <t>PPA-220056</t>
  </si>
  <si>
    <t>VRP32532TM</t>
  </si>
  <si>
    <t>Тройник  аксиальный 32X1"нар.X32 (60/10ш)</t>
  </si>
  <si>
    <t>635.30 руб.</t>
  </si>
  <si>
    <t>PPA-220057</t>
  </si>
  <si>
    <t>VRP161616T</t>
  </si>
  <si>
    <t>Тройник  аксиальный 16X16X16  (150/10ш)</t>
  </si>
  <si>
    <t>204.33 руб.</t>
  </si>
  <si>
    <t>PPA-220058</t>
  </si>
  <si>
    <t>VRP201616T</t>
  </si>
  <si>
    <t>Тройник  аксиальный 20X16X16  (120/10ш)</t>
  </si>
  <si>
    <t>244.02 руб.</t>
  </si>
  <si>
    <t>PPA-220059</t>
  </si>
  <si>
    <t>VRP201620T</t>
  </si>
  <si>
    <t>Тройник  аксиальный 20X16X20  (120/10ш)</t>
  </si>
  <si>
    <t>280.77 руб.</t>
  </si>
  <si>
    <t>PPA-220060</t>
  </si>
  <si>
    <t>VRP202020T</t>
  </si>
  <si>
    <t>Тройник  аксиальный 20X20X20  (90/10ш)</t>
  </si>
  <si>
    <t>323.40 руб.</t>
  </si>
  <si>
    <t>PPA-220061</t>
  </si>
  <si>
    <t>VRP252525T</t>
  </si>
  <si>
    <t>Тройник  аксиальный 25X25X25  (90/10ш)</t>
  </si>
  <si>
    <t>554.19 руб.</t>
  </si>
  <si>
    <t>PPA-220062</t>
  </si>
  <si>
    <t>VRP323232T</t>
  </si>
  <si>
    <t>Тройник  аксиальный 32X32X32  (90/10ш)</t>
  </si>
  <si>
    <t>1 002.54 руб.</t>
  </si>
  <si>
    <t>PPA-220063</t>
  </si>
  <si>
    <t>VRP163C</t>
  </si>
  <si>
    <t>Муфта аксиальная с накидной гайкой 16X1/2"вн.  (180/10ш)</t>
  </si>
  <si>
    <t>136.71 руб.</t>
  </si>
  <si>
    <t>PPA-220064</t>
  </si>
  <si>
    <t>VRP164C</t>
  </si>
  <si>
    <t>Муфта аксиальная с накидной гайкой 16X3/4"вн.  (180/10ш)</t>
  </si>
  <si>
    <t>174.93 руб.</t>
  </si>
  <si>
    <t>PPA-220065</t>
  </si>
  <si>
    <t>VRP203C</t>
  </si>
  <si>
    <t>Муфта аксиальная с накидной гайкой 20X1/2"вн.  (180/10ш)</t>
  </si>
  <si>
    <t>161.70 руб.</t>
  </si>
  <si>
    <t>PPA-220066</t>
  </si>
  <si>
    <t>VRP204C</t>
  </si>
  <si>
    <t>Муфта аксиальная с накидной гайкой 20X3/4"вн.  (180/10ш)</t>
  </si>
  <si>
    <t>PPA-220067</t>
  </si>
  <si>
    <t>VRP254C</t>
  </si>
  <si>
    <t>Муфта аксиальная с накидной гайкой 25X3/4"вн.  (180/10ш)</t>
  </si>
  <si>
    <t>PPA-220068</t>
  </si>
  <si>
    <t>VRP163ZLF</t>
  </si>
  <si>
    <t>Водорозетка угольник аксиальный с креплением 16(2,2)X1/2"вн. (90/10ш)</t>
  </si>
  <si>
    <t>329.28 руб.</t>
  </si>
  <si>
    <t>PPA-220069</t>
  </si>
  <si>
    <t>VRP203ZLF</t>
  </si>
  <si>
    <t>Угольник  аксиальный с креплением 20X1/2"вн.  (90/10ш)</t>
  </si>
  <si>
    <t>382.20 руб.</t>
  </si>
  <si>
    <t>PPA-220070</t>
  </si>
  <si>
    <t>VRP204ZLF</t>
  </si>
  <si>
    <t>Угольник  аксиальный с креплением 20X3/4"вн.  (90/10ш)</t>
  </si>
  <si>
    <t>363.09 руб.</t>
  </si>
  <si>
    <t>PPA-220071</t>
  </si>
  <si>
    <t>VP326</t>
  </si>
  <si>
    <t>Трубка Г-образная аксиальная для радиатора 16x250 (100шт)</t>
  </si>
  <si>
    <t>351.33 руб.</t>
  </si>
  <si>
    <t>PPA-220073</t>
  </si>
  <si>
    <t>VRP1626A</t>
  </si>
  <si>
    <t>Монтажная гильза Ф16.2*2,6  VER-PRO  (200/10шт)</t>
  </si>
  <si>
    <t>PPA-220074</t>
  </si>
  <si>
    <t>VRP253SM</t>
  </si>
  <si>
    <t>Переходник  аксиальный S25X1/2 M  VER-PRO  (120/2шт)</t>
  </si>
  <si>
    <t>226.38 руб.</t>
  </si>
  <si>
    <t>PPA-220075</t>
  </si>
  <si>
    <t>VRP324SM</t>
  </si>
  <si>
    <t>Переходник  аксиальный S32X3/4 M   VER-PRO  (60/2шт)</t>
  </si>
  <si>
    <t>PPA-220076</t>
  </si>
  <si>
    <t>VRP3225S</t>
  </si>
  <si>
    <t>Переходник  аксиальный S32X25   VER-PRO  (34/2шт)</t>
  </si>
  <si>
    <t>PPA-220079</t>
  </si>
  <si>
    <t>VRP201625T</t>
  </si>
  <si>
    <t>Тройник  аксиальный Т20X16X25   VER-PRO  (27/3шт)</t>
  </si>
  <si>
    <t>361.62 руб.</t>
  </si>
  <si>
    <t>PPA-220080</t>
  </si>
  <si>
    <t>VRP251625T</t>
  </si>
  <si>
    <t>Тройник  аксиальный Т25X16X25   VER-PRO  (27/3шт)</t>
  </si>
  <si>
    <t>424.83 руб.</t>
  </si>
  <si>
    <t>PPA-220081</t>
  </si>
  <si>
    <t>VRP252025T</t>
  </si>
  <si>
    <t>Тройник  аксиальный Т25X20X25   VER-PRO  (90/3шт)</t>
  </si>
  <si>
    <t>471.87 руб.</t>
  </si>
  <si>
    <t>PPA-220082</t>
  </si>
  <si>
    <t>VRP322532T</t>
  </si>
  <si>
    <t>Тройник  аксиальный Т32X25X32   VER-PRO  (12/2шт)</t>
  </si>
  <si>
    <t>836.43 руб.</t>
  </si>
  <si>
    <t>PPA-220083</t>
  </si>
  <si>
    <t>VRP322032T</t>
  </si>
  <si>
    <t>Тройник  аксиальный Т32X20X32   VER-PRO  (50/2шт)</t>
  </si>
  <si>
    <t>745.29 руб.</t>
  </si>
  <si>
    <t>PPA-220084</t>
  </si>
  <si>
    <t>VRP255C</t>
  </si>
  <si>
    <t>Переходник  аксиальный с накидной гайкой Ф25X1 F   VER-PRO  (36/2шт)</t>
  </si>
  <si>
    <t>357.21 руб.</t>
  </si>
  <si>
    <t>PPA-220085</t>
  </si>
  <si>
    <t>VRP325C</t>
  </si>
  <si>
    <t>Переходник  аксиальный с накидной гайкой Ф32X1 F   VER-PRO  (27/3шт)</t>
  </si>
  <si>
    <t>PPA-220086</t>
  </si>
  <si>
    <t>VRP254ZLF</t>
  </si>
  <si>
    <t>Уголок  аксиальный с креплением ZL25X3/4 F   VER-PRO  (27/3шт)</t>
  </si>
  <si>
    <t>439.53 руб.</t>
  </si>
  <si>
    <t>VER-000238</t>
  </si>
  <si>
    <t>VRP325LM</t>
  </si>
  <si>
    <t>Уголок  аксиальный L32X1"M  "VER-PRO" (18/2шт)</t>
  </si>
  <si>
    <t>629.16 руб.</t>
  </si>
  <si>
    <t>VER-000282</t>
  </si>
  <si>
    <t>VRP164C-A</t>
  </si>
  <si>
    <t>Соединитель ЕВРОКОНУС с накидной гайкой Ф16 (2.2)X3/4"F  "VER-PRO" (75/5шт)</t>
  </si>
  <si>
    <t>214.62 руб.</t>
  </si>
  <si>
    <t>VER-000283</t>
  </si>
  <si>
    <t>VRP204C-A</t>
  </si>
  <si>
    <t>Соединитель ЕВРОКОНУС  с накидной гайкой Ф20X3/4"F  "VER-PRO" (75/5шт)</t>
  </si>
  <si>
    <t>VER-000316</t>
  </si>
  <si>
    <t>VRP1620L</t>
  </si>
  <si>
    <t>Водорозетка проходная аксиальная 16X2,2 - 1/2 "VER-PRO" (32/1шт)</t>
  </si>
  <si>
    <t>1 068.69 руб.</t>
  </si>
  <si>
    <t>VER-000317</t>
  </si>
  <si>
    <t>VRKP1622ZLF</t>
  </si>
  <si>
    <t>Водорозетка аксиальная УДЛИНЕННАЯ 16X2,2-1/2" с креплением VER-PRO" (36/3шт)</t>
  </si>
  <si>
    <t>438.06 руб.</t>
  </si>
  <si>
    <t>VER-000437</t>
  </si>
  <si>
    <t>VRP1622C</t>
  </si>
  <si>
    <t>Пробка аксиальная Ф16X2,2"VER-PRO" (110/10шт)</t>
  </si>
  <si>
    <t>60.27 руб.</t>
  </si>
  <si>
    <t>VER-000438</t>
  </si>
  <si>
    <t>VRP2028C</t>
  </si>
  <si>
    <t>Пробка аксиальная Ф20X2,8"VER-PRO" (100/10шт)</t>
  </si>
  <si>
    <t>92.61 руб.</t>
  </si>
  <si>
    <t>VER-000439</t>
  </si>
  <si>
    <t>VRP2535C</t>
  </si>
  <si>
    <t>Пробка аксиальная Ф25X3,5"VER-PRO" (80/5шт)</t>
  </si>
  <si>
    <t>VER-000462</t>
  </si>
  <si>
    <t>VRP321632T</t>
  </si>
  <si>
    <t>Тройник  аксиальный Т32X16X32  "VER-PRO" (16/2шт)</t>
  </si>
  <si>
    <t>690.90 руб.</t>
  </si>
  <si>
    <t>VER-000463</t>
  </si>
  <si>
    <t>VRTT201616</t>
  </si>
  <si>
    <t>Аксиальная одноплоскостная крестовина в изоляции 20x16x16 (18/1шт)</t>
  </si>
  <si>
    <t>1 105.44 руб.</t>
  </si>
  <si>
    <t>VER-000464</t>
  </si>
  <si>
    <t>VRTT201620</t>
  </si>
  <si>
    <t>Аксиальная одноплоскостная крестовина в изоляции 20x16x20 (18/1шт)</t>
  </si>
  <si>
    <t>1 215.69 руб.</t>
  </si>
  <si>
    <t>VER-000510</t>
  </si>
  <si>
    <t>VRP202016T</t>
  </si>
  <si>
    <t>Тройник  аксиальный Т20X20X16  "VER-PRO" (42/3шт)</t>
  </si>
  <si>
    <t>294.00 руб.</t>
  </si>
  <si>
    <t>VER-000511</t>
  </si>
  <si>
    <t>VRP252016T</t>
  </si>
  <si>
    <t>Тройник  аксиальный Т25X20X16  "VER-PRO" (27/3шт)</t>
  </si>
  <si>
    <t>377.79 руб.</t>
  </si>
  <si>
    <t>VER-000512</t>
  </si>
  <si>
    <t>VRP252020T</t>
  </si>
  <si>
    <t>Тройник  аксиальный Т25X20X20 "VER-PRO" (27/3шт)</t>
  </si>
  <si>
    <t>408.66 руб.</t>
  </si>
  <si>
    <t>VER-000513</t>
  </si>
  <si>
    <t>VRP252520T</t>
  </si>
  <si>
    <t>Тройник  аксиальный Т25X25X20 "VER-PRO" (27/3шт)</t>
  </si>
  <si>
    <t>490.98 руб.</t>
  </si>
  <si>
    <t>VER-000514</t>
  </si>
  <si>
    <t>VRP322525T</t>
  </si>
  <si>
    <t>Тройник  аксиальный Т32X25X25 "VER-PRO" (16/2шт)</t>
  </si>
  <si>
    <t>723.24 руб.</t>
  </si>
  <si>
    <t>VER-000698</t>
  </si>
  <si>
    <t>VPD163F</t>
  </si>
  <si>
    <t>Уголок аксиальный настенный для гипсокартона 1/2"F*16*2.2 (300/10шт)</t>
  </si>
  <si>
    <t>664.44 руб.</t>
  </si>
  <si>
    <t>VER-001148</t>
  </si>
  <si>
    <t>VP1616-25</t>
  </si>
  <si>
    <t>Т-образная трубка из нержавеющей стали для подключения радиатора 16(2.2)x16(2.2)-25 (60/1шт)</t>
  </si>
  <si>
    <t>510.09 руб.</t>
  </si>
  <si>
    <t>VER-001284</t>
  </si>
  <si>
    <t>VRP161516</t>
  </si>
  <si>
    <t>Аксиальный угольник радиаторный сдвоенный с хромированной латунной трубкой 16x15x16 (20/1шт)</t>
  </si>
  <si>
    <t>1 212.75 руб.</t>
  </si>
  <si>
    <t>VER-001289</t>
  </si>
  <si>
    <t>VP2020-25</t>
  </si>
  <si>
    <t>Т-образная трубка из нержавеющей стали для подключения радиатора 20(2.8)x20(2.8)-25 (60/6шт)</t>
  </si>
  <si>
    <t>626.22 руб.</t>
  </si>
  <si>
    <t>VER-001296</t>
  </si>
  <si>
    <t>VRP163LF-C</t>
  </si>
  <si>
    <t>Уголок  аксиальный с накидной гайкой 16x1/2"F (200/10шт)</t>
  </si>
  <si>
    <t>185.22 руб.</t>
  </si>
  <si>
    <t>VER-001297</t>
  </si>
  <si>
    <t>VRP164LF-C</t>
  </si>
  <si>
    <t>Уголок  аксиальный с накидной гайкой 16x3/4"F (200/10шт)</t>
  </si>
  <si>
    <t>235.20 руб.</t>
  </si>
  <si>
    <t>VER-001298</t>
  </si>
  <si>
    <t>VRP203LF-C</t>
  </si>
  <si>
    <t>Уголок  аксиальный с накидной гайкой 20x1/2" (150/10шт)</t>
  </si>
  <si>
    <t>220.50 руб.</t>
  </si>
  <si>
    <t>VER-001299</t>
  </si>
  <si>
    <t>VRP204LF-C</t>
  </si>
  <si>
    <t>Уголок  аксиальный с накидной гайкой 20x3/4" (150/10шт)</t>
  </si>
  <si>
    <t>241.08 руб.</t>
  </si>
  <si>
    <t>VER-001300</t>
  </si>
  <si>
    <t>VRP254LF-C</t>
  </si>
  <si>
    <t>Уголок  аксиальный с накидной гайкой 25x3/4" (100/5шт)</t>
  </si>
  <si>
    <t>354.27 руб.</t>
  </si>
  <si>
    <t>VER-001343</t>
  </si>
  <si>
    <t>VP329</t>
  </si>
  <si>
    <t>Г-Образная трубка 20*1/2-250 (100/10шт)</t>
  </si>
  <si>
    <t>421.89 руб.</t>
  </si>
  <si>
    <t>VER-001353</t>
  </si>
  <si>
    <t>VRP251616T</t>
  </si>
  <si>
    <t>Тройник аксиальный ТT25x16x16 (27/3шт)</t>
  </si>
  <si>
    <t>352.80 руб.</t>
  </si>
  <si>
    <t>VER-001354</t>
  </si>
  <si>
    <t>VRP251620T</t>
  </si>
  <si>
    <t>Тройник аксиальный ТT25x16x20 (27/3шт)</t>
  </si>
  <si>
    <t>395.43 руб.</t>
  </si>
  <si>
    <t>VER-001355</t>
  </si>
  <si>
    <t>VRP321625T</t>
  </si>
  <si>
    <t>Тройник аксиальный ТT32x16x25 (16/2шт)</t>
  </si>
  <si>
    <t>623.28 руб.</t>
  </si>
  <si>
    <t>VER-001364</t>
  </si>
  <si>
    <t>VRP164C-B</t>
  </si>
  <si>
    <t>Переходник под евроконус с накидной гайкой Ф16(2.0)x3/4"F (75/5шт)</t>
  </si>
  <si>
    <t>VER-001365</t>
  </si>
  <si>
    <t>VRP204C-B</t>
  </si>
  <si>
    <t>Переходник под евроконус с накидной гайкой Ф20(2.0)x3/4"F (72/4шт)</t>
  </si>
  <si>
    <t>213.15 руб.</t>
  </si>
  <si>
    <t>VER-001500</t>
  </si>
  <si>
    <t>VRP253SF</t>
  </si>
  <si>
    <t>Переходник аксиальный S25x1/2"F (55/5шт)</t>
  </si>
  <si>
    <t>368.97 руб.</t>
  </si>
  <si>
    <t>VER-001501</t>
  </si>
  <si>
    <t>VRP324SF</t>
  </si>
  <si>
    <t>Переходник аксиальный S32x3/4"F (33/3шт)</t>
  </si>
  <si>
    <t>435.12 руб.</t>
  </si>
  <si>
    <t>VER-001502</t>
  </si>
  <si>
    <t>VRP16416TF</t>
  </si>
  <si>
    <t>Тройник аксиальный Т16x3/4"Fx16 (39/3шт)</t>
  </si>
  <si>
    <t>330.75 руб.</t>
  </si>
  <si>
    <t>VER-001503</t>
  </si>
  <si>
    <t>VRP16416TM</t>
  </si>
  <si>
    <t>Тройник аксиальный Т16x3/4"Mx16 (39/3шт)</t>
  </si>
  <si>
    <t>VER-001504</t>
  </si>
  <si>
    <t>VRP202516T</t>
  </si>
  <si>
    <t>Тройник аксиальный T20x25x16 (27/3шт)</t>
  </si>
  <si>
    <t>VER-001505</t>
  </si>
  <si>
    <t>VRP252532T</t>
  </si>
  <si>
    <t>Тройник аксиальный T25x25x32 (18/2шт)</t>
  </si>
  <si>
    <t>768.81 руб.</t>
  </si>
  <si>
    <t>VER-001506</t>
  </si>
  <si>
    <t>VRP164ZLF</t>
  </si>
  <si>
    <t>Уголок аксиальный с креплением ZL16x3/4"F (40/4шт)</t>
  </si>
  <si>
    <t>333.69 руб.</t>
  </si>
  <si>
    <t>VER-001636</t>
  </si>
  <si>
    <t>VRP25420TF</t>
  </si>
  <si>
    <t>Тройник акс. Т25X3/4"FX20 "VER-PRO" (18/2шт)</t>
  </si>
  <si>
    <t>702.66 руб.</t>
  </si>
  <si>
    <t>VER-001637</t>
  </si>
  <si>
    <t>VRP253225T</t>
  </si>
  <si>
    <t>Тройник аксиальный T25x32x25  "VER-PRO" (36/3шт)</t>
  </si>
  <si>
    <t>501.27 руб.</t>
  </si>
  <si>
    <t>VER-001734</t>
  </si>
  <si>
    <t>VRP162016T</t>
  </si>
  <si>
    <t>Тройник аксиальный Т16X20X16  "VER-PRO" (170/5шт)</t>
  </si>
  <si>
    <t>245.49 руб.</t>
  </si>
  <si>
    <t>VER-001735</t>
  </si>
  <si>
    <t>VRP252516T</t>
  </si>
  <si>
    <t>Тройник аксиальный Т25X25X16 "VER-PRO" (88/4шт)</t>
  </si>
  <si>
    <t>461.58 руб.</t>
  </si>
  <si>
    <t>VER-001736</t>
  </si>
  <si>
    <t>VRP322025T</t>
  </si>
  <si>
    <t>Тройник аксиальный Т32X20X25  "VER-PRO" (60/2шт)</t>
  </si>
  <si>
    <t>642.39 руб.</t>
  </si>
  <si>
    <t>VER-001793</t>
  </si>
  <si>
    <t>VRPL16316F</t>
  </si>
  <si>
    <t>Проточный настенный уголок аксиальный 16x1/2"Fx16 (45/1шт)</t>
  </si>
  <si>
    <t>973.14 руб.</t>
  </si>
  <si>
    <t>VER-001794</t>
  </si>
  <si>
    <t>VRPL20320F</t>
  </si>
  <si>
    <t>Проточный настенный уголок аксиальный 20x1/2"Fx20 (45/1шт)</t>
  </si>
  <si>
    <t>1 042.23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</si>
</sst>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b52e51_7c9e_11ea_8111_003048fd731b_9650304a_283f_11ed_a30f_00259070b4871.jpeg"/><Relationship Id="rId2" Type="http://schemas.openxmlformats.org/officeDocument/2006/relationships/image" Target="../media/64b52e53_7c9e_11ea_8111_003048fd731b_9650304b_283f_11ed_a30f_00259070b4872.jpeg"/><Relationship Id="rId3" Type="http://schemas.openxmlformats.org/officeDocument/2006/relationships/image" Target="../media/64b52e55_7c9e_11ea_8111_003048fd731b_9650304c_283f_11ed_a30f_00259070b4873.jpeg"/><Relationship Id="rId4" Type="http://schemas.openxmlformats.org/officeDocument/2006/relationships/image" Target="../media/64b52e57_7c9e_11ea_8111_003048fd731b_9650304d_283f_11ed_a30f_00259070b4874.jpeg"/><Relationship Id="rId5" Type="http://schemas.openxmlformats.org/officeDocument/2006/relationships/image" Target="../media/64b52e59_7c9e_11ea_8111_003048fd731b_9650304e_283f_11ed_a30f_00259070b4875.jpeg"/><Relationship Id="rId6" Type="http://schemas.openxmlformats.org/officeDocument/2006/relationships/image" Target="../media/64b52e5b_7c9e_11ea_8111_003048fd731b_9650304f_283f_11ed_a30f_00259070b4876.jpeg"/><Relationship Id="rId7" Type="http://schemas.openxmlformats.org/officeDocument/2006/relationships/image" Target="../media/64b52e5d_7c9e_11ea_8111_003048fd731b_96503050_283f_11ed_a30f_00259070b4877.jpeg"/><Relationship Id="rId8" Type="http://schemas.openxmlformats.org/officeDocument/2006/relationships/image" Target="../media/64b52e5f_7c9e_11ea_8111_003048fd731b_96503051_283f_11ed_a30f_00259070b4878.jpeg"/><Relationship Id="rId9" Type="http://schemas.openxmlformats.org/officeDocument/2006/relationships/image" Target="../media/64b52e61_7c9e_11ea_8111_003048fd731b_96503052_283f_11ed_a30f_00259070b4879.jpeg"/><Relationship Id="rId10" Type="http://schemas.openxmlformats.org/officeDocument/2006/relationships/image" Target="../media/64b52e63_7c9e_11ea_8111_003048fd731b_96503053_283f_11ed_a30f_00259070b48710.jpeg"/><Relationship Id="rId11" Type="http://schemas.openxmlformats.org/officeDocument/2006/relationships/image" Target="../media/64b52e65_7c9e_11ea_8111_003048fd731b_96503054_283f_11ed_a30f_00259070b48711.jpeg"/><Relationship Id="rId12" Type="http://schemas.openxmlformats.org/officeDocument/2006/relationships/image" Target="../media/64b52e67_7c9e_11ea_8111_003048fd731b_96503055_283f_11ed_a30f_00259070b48712.jpeg"/><Relationship Id="rId13" Type="http://schemas.openxmlformats.org/officeDocument/2006/relationships/image" Target="../media/64b52e69_7c9e_11ea_8111_003048fd731b_96503056_283f_11ed_a30f_00259070b48713.jpeg"/><Relationship Id="rId14" Type="http://schemas.openxmlformats.org/officeDocument/2006/relationships/image" Target="../media/64b52e6b_7c9e_11ea_8111_003048fd731b_96503057_283f_11ed_a30f_00259070b48714.jpeg"/><Relationship Id="rId15" Type="http://schemas.openxmlformats.org/officeDocument/2006/relationships/image" Target="../media/64b52e6d_7c9e_11ea_8111_003048fd731b_96503058_283f_11ed_a30f_00259070b48715.jpeg"/><Relationship Id="rId16" Type="http://schemas.openxmlformats.org/officeDocument/2006/relationships/image" Target="../media/64b52e6f_7c9e_11ea_8111_003048fd731b_96503059_283f_11ed_a30f_00259070b48716.jpeg"/><Relationship Id="rId17" Type="http://schemas.openxmlformats.org/officeDocument/2006/relationships/image" Target="../media/64b52e71_7c9e_11ea_8111_003048fd731b_9650305a_283f_11ed_a30f_00259070b48717.jpeg"/><Relationship Id="rId18" Type="http://schemas.openxmlformats.org/officeDocument/2006/relationships/image" Target="../media/64b52e73_7c9e_11ea_8111_003048fd731b_9650305b_283f_11ed_a30f_00259070b48718.jpeg"/><Relationship Id="rId19" Type="http://schemas.openxmlformats.org/officeDocument/2006/relationships/image" Target="../media/64b52e75_7c9e_11ea_8111_003048fd731b_9650305c_283f_11ed_a30f_00259070b48719.jpeg"/><Relationship Id="rId20" Type="http://schemas.openxmlformats.org/officeDocument/2006/relationships/image" Target="../media/64b52e77_7c9e_11ea_8111_003048fd731b_9650305d_283f_11ed_a30f_00259070b48720.jpeg"/><Relationship Id="rId21" Type="http://schemas.openxmlformats.org/officeDocument/2006/relationships/image" Target="../media/64b52e79_7c9e_11ea_8111_003048fd731b_9650305e_283f_11ed_a30f_00259070b48721.jpeg"/><Relationship Id="rId22" Type="http://schemas.openxmlformats.org/officeDocument/2006/relationships/image" Target="../media/64b52e7b_7c9e_11ea_8111_003048fd731b_9650305f_283f_11ed_a30f_00259070b48722.jpeg"/><Relationship Id="rId23" Type="http://schemas.openxmlformats.org/officeDocument/2006/relationships/image" Target="../media/64b52e7d_7c9e_11ea_8111_003048fd731b_96503060_283f_11ed_a30f_00259070b48723.jpeg"/><Relationship Id="rId24" Type="http://schemas.openxmlformats.org/officeDocument/2006/relationships/image" Target="../media/64b52e7f_7c9e_11ea_8111_003048fd731b_96503061_283f_11ed_a30f_00259070b48724.jpeg"/><Relationship Id="rId25" Type="http://schemas.openxmlformats.org/officeDocument/2006/relationships/image" Target="../media/64b52e81_7c9e_11ea_8111_003048fd731b_96503062_283f_11ed_a30f_00259070b48725.jpeg"/><Relationship Id="rId26" Type="http://schemas.openxmlformats.org/officeDocument/2006/relationships/image" Target="../media/64b52e83_7c9e_11ea_8111_003048fd731b_96503063_283f_11ed_a30f_00259070b48726.jpeg"/><Relationship Id="rId27" Type="http://schemas.openxmlformats.org/officeDocument/2006/relationships/image" Target="../media/64b52e85_7c9e_11ea_8111_003048fd731b_96503064_283f_11ed_a30f_00259070b48727.jpeg"/><Relationship Id="rId28" Type="http://schemas.openxmlformats.org/officeDocument/2006/relationships/image" Target="../media/64b52e87_7c9e_11ea_8111_003048fd731b_96503065_283f_11ed_a30f_00259070b48728.jpeg"/><Relationship Id="rId29" Type="http://schemas.openxmlformats.org/officeDocument/2006/relationships/image" Target="../media/64b52e89_7c9e_11ea_8111_003048fd731b_96503066_283f_11ed_a30f_00259070b48729.jpeg"/><Relationship Id="rId30" Type="http://schemas.openxmlformats.org/officeDocument/2006/relationships/image" Target="../media/64b52e8b_7c9e_11ea_8111_003048fd731b_2390b723_2840_11ed_a30f_00259070b48730.jpeg"/><Relationship Id="rId31" Type="http://schemas.openxmlformats.org/officeDocument/2006/relationships/image" Target="../media/64b52e8d_7c9e_11ea_8111_003048fd731b_2390b724_2840_11ed_a30f_00259070b48731.jpeg"/><Relationship Id="rId32" Type="http://schemas.openxmlformats.org/officeDocument/2006/relationships/image" Target="../media/64b52e8f_7c9e_11ea_8111_003048fd731b_2390b725_2840_11ed_a30f_00259070b48732.jpeg"/><Relationship Id="rId33" Type="http://schemas.openxmlformats.org/officeDocument/2006/relationships/image" Target="../media/64b52e91_7c9e_11ea_8111_003048fd731b_2390b726_2840_11ed_a30f_00259070b48733.jpeg"/><Relationship Id="rId34" Type="http://schemas.openxmlformats.org/officeDocument/2006/relationships/image" Target="../media/64b52e93_7c9e_11ea_8111_003048fd731b_2390b727_2840_11ed_a30f_00259070b48734.jpeg"/><Relationship Id="rId35" Type="http://schemas.openxmlformats.org/officeDocument/2006/relationships/image" Target="../media/64b52e95_7c9e_11ea_8111_003048fd731b_2390b728_2840_11ed_a30f_00259070b48735.jpeg"/><Relationship Id="rId36" Type="http://schemas.openxmlformats.org/officeDocument/2006/relationships/image" Target="../media/64b52e97_7c9e_11ea_8111_003048fd731b_2390b729_2840_11ed_a30f_00259070b48736.jpeg"/><Relationship Id="rId37" Type="http://schemas.openxmlformats.org/officeDocument/2006/relationships/image" Target="../media/64b52e99_7c9e_11ea_8111_003048fd731b_2390b72a_2840_11ed_a30f_00259070b48737.jpeg"/><Relationship Id="rId38" Type="http://schemas.openxmlformats.org/officeDocument/2006/relationships/image" Target="../media/64b52e9b_7c9e_11ea_8111_003048fd731b_2390b72b_2840_11ed_a30f_00259070b48738.jpeg"/><Relationship Id="rId39" Type="http://schemas.openxmlformats.org/officeDocument/2006/relationships/image" Target="../media/64b52e9d_7c9e_11ea_8111_003048fd731b_2390b72c_2840_11ed_a30f_00259070b48739.jpeg"/><Relationship Id="rId40" Type="http://schemas.openxmlformats.org/officeDocument/2006/relationships/image" Target="../media/64b52ea1_7c9e_11ea_8111_003048fd731b_2390b72e_2840_11ed_a30f_00259070b48740.jpeg"/><Relationship Id="rId41" Type="http://schemas.openxmlformats.org/officeDocument/2006/relationships/image" Target="../media/64b52ea3_7c9e_11ea_8111_003048fd731b_2390b72f_2840_11ed_a30f_00259070b48741.jpeg"/><Relationship Id="rId42" Type="http://schemas.openxmlformats.org/officeDocument/2006/relationships/image" Target="../media/64b52ea5_7c9e_11ea_8111_003048fd731b_2390b730_2840_11ed_a30f_00259070b48742.jpeg"/><Relationship Id="rId43" Type="http://schemas.openxmlformats.org/officeDocument/2006/relationships/image" Target="../media/64b52ea7_7c9e_11ea_8111_003048fd731b_2390b731_2840_11ed_a30f_00259070b48743.jpeg"/><Relationship Id="rId44" Type="http://schemas.openxmlformats.org/officeDocument/2006/relationships/image" Target="../media/64b52ea9_7c9e_11ea_8111_003048fd731b_a26f3405_7c1e_11f0_a7a3_047c1617b14344.jpeg"/><Relationship Id="rId45" Type="http://schemas.openxmlformats.org/officeDocument/2006/relationships/image" Target="../media/64b52eab_7c9e_11ea_8111_003048fd731b_a26f3406_7c1e_11f0_a7a3_047c1617b14345.jpeg"/><Relationship Id="rId46" Type="http://schemas.openxmlformats.org/officeDocument/2006/relationships/image" Target="../media/64b52ead_7c9e_11ea_8111_003048fd731b_a26f3407_7c1e_11f0_a7a3_047c1617b14346.jpeg"/><Relationship Id="rId47" Type="http://schemas.openxmlformats.org/officeDocument/2006/relationships/image" Target="../media/64b52eaf_7c9e_11ea_8111_003048fd731b_a26f3408_7c1e_11f0_a7a3_047c1617b14347.jpeg"/><Relationship Id="rId48" Type="http://schemas.openxmlformats.org/officeDocument/2006/relationships/image" Target="../media/64b52eb1_7c9e_11ea_8111_003048fd731b_a26f3409_7c1e_11f0_a7a3_047c1617b14348.jpeg"/><Relationship Id="rId49" Type="http://schemas.openxmlformats.org/officeDocument/2006/relationships/image" Target="../media/64b52eb3_7c9e_11ea_8111_003048fd731b_a26f340a_7c1e_11f0_a7a3_047c1617b14349.jpeg"/><Relationship Id="rId50" Type="http://schemas.openxmlformats.org/officeDocument/2006/relationships/image" Target="../media/64b52eb5_7c9e_11ea_8111_003048fd731b_a26f340c_7c1e_11f0_a7a3_047c1617b14350.png"/><Relationship Id="rId51" Type="http://schemas.openxmlformats.org/officeDocument/2006/relationships/image" Target="../media/64b52eb7_7c9e_11ea_8111_003048fd731b_a26f340d_7c1e_11f0_a7a3_047c1617b14351.png"/><Relationship Id="rId52" Type="http://schemas.openxmlformats.org/officeDocument/2006/relationships/image" Target="../media/64b52eb9_7c9e_11ea_8111_003048fd731b_a26f340e_7c1e_11f0_a7a3_047c1617b14352.png"/><Relationship Id="rId53" Type="http://schemas.openxmlformats.org/officeDocument/2006/relationships/image" Target="../media/64b52ebb_7c9e_11ea_8111_003048fd731b_a26f340f_7c1e_11f0_a7a3_047c1617b14353.png"/><Relationship Id="rId54" Type="http://schemas.openxmlformats.org/officeDocument/2006/relationships/image" Target="../media/64b52ebd_7c9e_11ea_8111_003048fd731b_a26f3410_7c1e_11f0_a7a3_047c1617b14354.png"/><Relationship Id="rId55" Type="http://schemas.openxmlformats.org/officeDocument/2006/relationships/image" Target="../media/64b52ebf_7c9e_11ea_8111_003048fd731b_a26f3411_7c1e_11f0_a7a3_047c1617b14355.png"/><Relationship Id="rId56" Type="http://schemas.openxmlformats.org/officeDocument/2006/relationships/image" Target="../media/64b52ec1_7c9e_11ea_8111_003048fd731b_a26f3413_7c1e_11f0_a7a3_047c1617b14356.jpeg"/><Relationship Id="rId57" Type="http://schemas.openxmlformats.org/officeDocument/2006/relationships/image" Target="../media/64b52ec3_7c9e_11ea_8111_003048fd731b_a26f3414_7c1e_11f0_a7a3_047c1617b14357.jpeg"/><Relationship Id="rId58" Type="http://schemas.openxmlformats.org/officeDocument/2006/relationships/image" Target="../media/64b52ec5_7c9e_11ea_8111_003048fd731b_a26f3415_7c1e_11f0_a7a3_047c1617b14358.jpeg"/><Relationship Id="rId59" Type="http://schemas.openxmlformats.org/officeDocument/2006/relationships/image" Target="../media/64b52ec7_7c9e_11ea_8111_003048fd731b_a26f3416_7c1e_11f0_a7a3_047c1617b14359.jpeg"/><Relationship Id="rId60" Type="http://schemas.openxmlformats.org/officeDocument/2006/relationships/image" Target="../media/64b52ec9_7c9e_11ea_8111_003048fd731b_a26f3417_7c1e_11f0_a7a3_047c1617b14360.jpeg"/><Relationship Id="rId61" Type="http://schemas.openxmlformats.org/officeDocument/2006/relationships/image" Target="../media/64b52ecb_7c9e_11ea_8111_003048fd731b_a26f3418_7c1e_11f0_a7a3_047c1617b14361.jpeg"/><Relationship Id="rId62" Type="http://schemas.openxmlformats.org/officeDocument/2006/relationships/image" Target="../media/64b52ecd_7c9e_11ea_8111_003048fd731b_2390b744_2840_11ed_a30f_00259070b48762.jpeg"/><Relationship Id="rId63" Type="http://schemas.openxmlformats.org/officeDocument/2006/relationships/image" Target="../media/64b52ecf_7c9e_11ea_8111_003048fd731b_2390b745_2840_11ed_a30f_00259070b48763.jpeg"/><Relationship Id="rId64" Type="http://schemas.openxmlformats.org/officeDocument/2006/relationships/image" Target="../media/64b52ed1_7c9e_11ea_8111_003048fd731b_2390b746_2840_11ed_a30f_00259070b48764.jpeg"/><Relationship Id="rId65" Type="http://schemas.openxmlformats.org/officeDocument/2006/relationships/image" Target="../media/64b52ed3_7c9e_11ea_8111_003048fd731b_2390b747_2840_11ed_a30f_00259070b48765.jpeg"/><Relationship Id="rId66" Type="http://schemas.openxmlformats.org/officeDocument/2006/relationships/image" Target="../media/64b52ed5_7c9e_11ea_8111_003048fd731b_2390b748_2840_11ed_a30f_00259070b48766.jpeg"/><Relationship Id="rId67" Type="http://schemas.openxmlformats.org/officeDocument/2006/relationships/image" Target="../media/64b52ed7_7c9e_11ea_8111_003048fd731b_2390b749_2840_11ed_a30f_00259070b48767.jpeg"/><Relationship Id="rId68" Type="http://schemas.openxmlformats.org/officeDocument/2006/relationships/image" Target="../media/64b52ed9_7c9e_11ea_8111_003048fd731b_2390b74a_2840_11ed_a30f_00259070b48768.jpeg"/><Relationship Id="rId69" Type="http://schemas.openxmlformats.org/officeDocument/2006/relationships/image" Target="../media/64b52edb_7c9e_11ea_8111_003048fd731b_2390b74b_2840_11ed_a30f_00259070b48769.jpeg"/><Relationship Id="rId70" Type="http://schemas.openxmlformats.org/officeDocument/2006/relationships/image" Target="../media/64b52edd_7c9e_11ea_8111_003048fd731b_2390b74c_2840_11ed_a30f_00259070b48770.jpeg"/><Relationship Id="rId71" Type="http://schemas.openxmlformats.org/officeDocument/2006/relationships/image" Target="../media/1fcb31bc_5f91_11eb_822d_003048fd731b_2390b74d_2840_11ed_a30f_00259070b48771.jpeg"/><Relationship Id="rId72" Type="http://schemas.openxmlformats.org/officeDocument/2006/relationships/image" Target="../media/1fcb31be_5f91_11eb_822d_003048fd731b_2390b74e_2840_11ed_a30f_00259070b48772.png"/><Relationship Id="rId73" Type="http://schemas.openxmlformats.org/officeDocument/2006/relationships/image" Target="../media/1fcb31c0_5f91_11eb_822d_003048fd731b_2390b74f_2840_11ed_a30f_00259070b48773.png"/><Relationship Id="rId74" Type="http://schemas.openxmlformats.org/officeDocument/2006/relationships/image" Target="../media/1fcb31c2_5f91_11eb_822d_003048fd731b_d92286b8_f1db_11ef_a6e1_047c1617b14374.jpeg"/><Relationship Id="rId75" Type="http://schemas.openxmlformats.org/officeDocument/2006/relationships/image" Target="../media/1fcb31c8_5f91_11eb_822d_003048fd731b_a26f3419_7c1e_11f0_a7a3_047c1617b14375.jpeg"/><Relationship Id="rId76" Type="http://schemas.openxmlformats.org/officeDocument/2006/relationships/image" Target="../media/1fcb31ca_5f91_11eb_822d_003048fd731b_a26f341a_7c1e_11f0_a7a3_047c1617b14376.jpeg"/><Relationship Id="rId77" Type="http://schemas.openxmlformats.org/officeDocument/2006/relationships/image" Target="../media/1fcb31cc_5f91_11eb_822d_003048fd731b_a26f341b_7c1e_11f0_a7a3_047c1617b14377.jpeg"/><Relationship Id="rId78" Type="http://schemas.openxmlformats.org/officeDocument/2006/relationships/image" Target="../media/1fcb31ce_5f91_11eb_822d_003048fd731b_a26f341c_7c1e_11f0_a7a3_047c1617b14378.jpeg"/><Relationship Id="rId79" Type="http://schemas.openxmlformats.org/officeDocument/2006/relationships/image" Target="../media/1fcb31d0_5f91_11eb_822d_003048fd731b_a26f341d_7c1e_11f0_a7a3_047c1617b14379.jpeg"/><Relationship Id="rId80" Type="http://schemas.openxmlformats.org/officeDocument/2006/relationships/image" Target="../media/1fcb31d2_5f91_11eb_822d_003048fd731b_2390b755_2840_11ed_a30f_00259070b48780.jpeg"/><Relationship Id="rId81" Type="http://schemas.openxmlformats.org/officeDocument/2006/relationships/image" Target="../media/1fcb31d4_5f91_11eb_822d_003048fd731b_2390b756_2840_11ed_a30f_00259070b48781.jpeg"/><Relationship Id="rId82" Type="http://schemas.openxmlformats.org/officeDocument/2006/relationships/image" Target="../media/1fcb31d6_5f91_11eb_822d_003048fd731b_2390b757_2840_11ed_a30f_00259070b48782.jpeg"/><Relationship Id="rId83" Type="http://schemas.openxmlformats.org/officeDocument/2006/relationships/image" Target="../media/e23bb3e0_c446_11ec_a27f_00259070b487_695c4612_11fe_11ef_a5b8_047c1617b14383.jpeg"/><Relationship Id="rId84" Type="http://schemas.openxmlformats.org/officeDocument/2006/relationships/image" Target="../media/f2cfaad1_c446_11ec_a27f_00259070b487_695c4601_11fe_11ef_a5b8_047c1617b14384.jpeg"/><Relationship Id="rId85" Type="http://schemas.openxmlformats.org/officeDocument/2006/relationships/image" Target="../media/f2cfaad3_c446_11ec_a27f_00259070b487_695c4606_11fe_11ef_a5b8_047c1617b14385.jpeg"/><Relationship Id="rId86" Type="http://schemas.openxmlformats.org/officeDocument/2006/relationships/image" Target="../media/13e8ca64_5853_11ed_a364_047c1617b143_695c45f9_11fe_11ef_a5b8_047c1617b14386.png"/><Relationship Id="rId87" Type="http://schemas.openxmlformats.org/officeDocument/2006/relationships/image" Target="../media/13e8ca66_5853_11ed_a364_047c1617b143_695c45f5_11fe_11ef_a5b8_047c1617b14387.png"/><Relationship Id="rId88" Type="http://schemas.openxmlformats.org/officeDocument/2006/relationships/image" Target="../media/a0751e03_0af9_11ee_a45c_047c1617b143_695c45fb_11fe_11ef_a5b8_047c1617b14388.png"/><Relationship Id="rId89" Type="http://schemas.openxmlformats.org/officeDocument/2006/relationships/image" Target="../media/a0751e05_0af9_11ee_a45c_047c1617b143_695c4603_11fe_11ef_a5b8_047c1617b14389.png"/><Relationship Id="rId90" Type="http://schemas.openxmlformats.org/officeDocument/2006/relationships/image" Target="../media/a0751e07_0af9_11ee_a45c_047c1617b143_695c460d_11fe_11ef_a5b8_047c1617b14390.png"/><Relationship Id="rId91" Type="http://schemas.openxmlformats.org/officeDocument/2006/relationships/image" Target="../media/9b80ee93_3234_11ee_a490_047c1617b143_a26f341e_7c1e_11f0_a7a3_047c1617b14391.jpeg"/><Relationship Id="rId92" Type="http://schemas.openxmlformats.org/officeDocument/2006/relationships/image" Target="../media/9b80ee95_3234_11ee_a490_047c1617b143_695c4613_11fe_11ef_a5b8_047c1617b14392.png"/><Relationship Id="rId93" Type="http://schemas.openxmlformats.org/officeDocument/2006/relationships/image" Target="../media/f0fe18a4_3248_11ee_a490_047c1617b143_695c4616_11fe_11ef_a5b8_047c1617b14393.png"/><Relationship Id="rId94" Type="http://schemas.openxmlformats.org/officeDocument/2006/relationships/image" Target="../media/bff2db25_403c_11ee_a4a3_047c1617b143_a26f341f_7c1e_11f0_a7a3_047c1617b14394.jpeg"/><Relationship Id="rId95" Type="http://schemas.openxmlformats.org/officeDocument/2006/relationships/image" Target="../media/bff2db27_403c_11ee_a4a3_047c1617b143_a26f3420_7c1e_11f0_a7a3_047c1617b14395.jpeg"/><Relationship Id="rId96" Type="http://schemas.openxmlformats.org/officeDocument/2006/relationships/image" Target="../media/bff2db29_403c_11ee_a4a3_047c1617b143_a26f3421_7c1e_11f0_a7a3_047c1617b14396.jpeg"/><Relationship Id="rId97" Type="http://schemas.openxmlformats.org/officeDocument/2006/relationships/image" Target="../media/bff2db2b_403c_11ee_a4a3_047c1617b143_a26f3422_7c1e_11f0_a7a3_047c1617b14397.jpeg"/><Relationship Id="rId98" Type="http://schemas.openxmlformats.org/officeDocument/2006/relationships/image" Target="../media/bff2db2d_403c_11ee_a4a3_047c1617b143_a26f3423_7c1e_11f0_a7a3_047c1617b14398.jpeg"/><Relationship Id="rId99" Type="http://schemas.openxmlformats.org/officeDocument/2006/relationships/image" Target="../media/4bc12b6c_b632_11ee_a53c_047c1617b143_4396bee2_0312_11ef_a5a4_047c1617b14399.jpeg"/><Relationship Id="rId100" Type="http://schemas.openxmlformats.org/officeDocument/2006/relationships/image" Target="../media/5a6d7b1d_847d_11ef_a64e_047c1617b143_a26f3401_7c1e_11f0_a7a3_047c1617b143100.jpeg"/><Relationship Id="rId101" Type="http://schemas.openxmlformats.org/officeDocument/2006/relationships/image" Target="../media/3e847272_afd7_11ef_a68d_047c1617b143_d92286b9_f1db_11ef_a6e1_047c1617b143101.jpeg"/><Relationship Id="rId102" Type="http://schemas.openxmlformats.org/officeDocument/2006/relationships/image" Target="../media/3e84727c_afd7_11ef_a68d_047c1617b143_d92286ba_f1db_11ef_a6e1_047c1617b143102.jpeg"/><Relationship Id="rId103" Type="http://schemas.openxmlformats.org/officeDocument/2006/relationships/image" Target="../media/3e84728a_afd7_11ef_a68d_047c1617b143_d92286bb_f1db_11ef_a6e1_047c1617b143103.jpeg"/><Relationship Id="rId104" Type="http://schemas.openxmlformats.org/officeDocument/2006/relationships/image" Target="../media/3e84728c_afd7_11ef_a68d_047c1617b143_d92286bc_f1db_11ef_a6e1_047c1617b143104.jpeg"/><Relationship Id="rId105" Type="http://schemas.openxmlformats.org/officeDocument/2006/relationships/image" Target="../media/3e84728e_afd7_11ef_a68d_047c1617b143_d92286bd_f1db_11ef_a6e1_047c1617b143105.jpeg"/><Relationship Id="rId106" Type="http://schemas.openxmlformats.org/officeDocument/2006/relationships/image" Target="../media/3e847290_afd7_11ef_a68d_047c1617b143_d92286be_f1db_11ef_a6e1_047c1617b143106.jpeg"/><Relationship Id="rId107" Type="http://schemas.openxmlformats.org/officeDocument/2006/relationships/image" Target="../media/3e847292_afd7_11ef_a68d_047c1617b143_d92286bf_f1db_11ef_a6e1_047c1617b143107.jpeg"/><Relationship Id="rId108" Type="http://schemas.openxmlformats.org/officeDocument/2006/relationships/image" Target="../media/8bc2e874_ee99_11ef_a6dd_047c1617b143_21d4f5b9_793a_11f0_a79f_047c1617b143108.jpeg"/><Relationship Id="rId109" Type="http://schemas.openxmlformats.org/officeDocument/2006/relationships/image" Target="../media/8bc2e888_ee99_11ef_a6dd_047c1617b143_a26f3424_7c1e_11f0_a7a3_047c1617b143109.jpeg"/><Relationship Id="rId110" Type="http://schemas.openxmlformats.org/officeDocument/2006/relationships/image" Target="../media/8bc2e88a_ee99_11ef_a6dd_047c1617b143_a26f3425_7c1e_11f0_a7a3_047c1617b143110.jpeg"/><Relationship Id="rId111" Type="http://schemas.openxmlformats.org/officeDocument/2006/relationships/image" Target="../media/8bc2e88c_ee99_11ef_a6dd_047c1617b143_a26f3426_7c1e_11f0_a7a3_047c1617b143111.jpeg"/><Relationship Id="rId112" Type="http://schemas.openxmlformats.org/officeDocument/2006/relationships/image" Target="../media/9182bdf4_eeb6_11ef_a6dd_047c1617b143_21d4f5ba_793a_11f0_a79f_047c1617b143112.jpeg"/><Relationship Id="rId113" Type="http://schemas.openxmlformats.org/officeDocument/2006/relationships/image" Target="../media/9182bdf6_eeb6_11ef_a6dd_047c1617b143_21d4f5bb_793a_11f0_a79f_047c1617b143113.jpeg"/><Relationship Id="rId114" Type="http://schemas.openxmlformats.org/officeDocument/2006/relationships/image" Target="../media/e5586498_f66a_11ef_a6e7_047c1617b143_a26f33ff_7c1e_11f0_a7a3_047c1617b143114.jpeg"/><Relationship Id="rId115" Type="http://schemas.openxmlformats.org/officeDocument/2006/relationships/image" Target="../media/e558649a_f66a_11ef_a6e7_047c1617b143_a26f3400_7c1e_11f0_a7a3_047c1617b143115.jpeg"/><Relationship Id="rId116" Type="http://schemas.openxmlformats.org/officeDocument/2006/relationships/image" Target="../media/e558649c_f66a_11ef_a6e7_047c1617b143_a26f340b_7c1e_11f0_a7a3_047c1617b143116.png"/><Relationship Id="rId117" Type="http://schemas.openxmlformats.org/officeDocument/2006/relationships/image" Target="../media/e558649e_f66a_11ef_a6e7_047c1617b143_a26f3412_7c1e_11f0_a7a3_047c1617b143117.png"/><Relationship Id="rId118" Type="http://schemas.openxmlformats.org/officeDocument/2006/relationships/image" Target="../media/8d547c66_f690_11ef_a6e7_047c1617b143_a26f3427_7c1e_11f0_a7a3_047c1617b143118.jpeg"/><Relationship Id="rId119" Type="http://schemas.openxmlformats.org/officeDocument/2006/relationships/image" Target="../media/8d547c68_f690_11ef_a6e7_047c1617b143_a26f3428_7c1e_11f0_a7a3_047c1617b143119.jpeg"/><Relationship Id="rId120" Type="http://schemas.openxmlformats.org/officeDocument/2006/relationships/image" Target="../media/8d547c6a_f690_11ef_a6e7_047c1617b143_a26f3402_7c1e_11f0_a7a3_047c1617b143120.jpeg"/><Relationship Id="rId121" Type="http://schemas.openxmlformats.org/officeDocument/2006/relationships/image" Target="../media/28a1d14a_7e77_11f0_a7a6_047c1617b143_a24fffe8_96ed_11f0_a7c5_047c1617b143121.jpeg"/><Relationship Id="rId122" Type="http://schemas.openxmlformats.org/officeDocument/2006/relationships/image" Target="../media/28a1d14c_7e77_11f0_a7a6_047c1617b143_a24fffe9_96ed_11f0_a7c5_047c1617b143122.jpeg"/><Relationship Id="rId123" Type="http://schemas.openxmlformats.org/officeDocument/2006/relationships/image" Target="../media/2146eb42_ade2_11f0_a7e3_047c1617b143_fafd76e7_b70d_11f0_a7ef_047c1617b143123.jpeg"/><Relationship Id="rId124" Type="http://schemas.openxmlformats.org/officeDocument/2006/relationships/image" Target="../media/2146eb44_ade2_11f0_a7e3_047c1617b143_fafd76e8_b70d_11f0_a7ef_047c1617b143124.jpeg"/><Relationship Id="rId125" Type="http://schemas.openxmlformats.org/officeDocument/2006/relationships/image" Target="../media/2146eb46_ade2_11f0_a7e3_047c1617b143_fafd76e9_b70d_11f0_a7ef_047c1617b143125.jpeg"/><Relationship Id="rId126" Type="http://schemas.openxmlformats.org/officeDocument/2006/relationships/image" Target="../media/1ca69388_04fa_11f1_a85e_047c1617b143_2ed14090_0c97_11f1_a86a_047c1617b143126.jpeg"/><Relationship Id="rId127" Type="http://schemas.openxmlformats.org/officeDocument/2006/relationships/image" Target="../media/1ca6938a_04fa_11f1_a85e_047c1617b143_2ed14094_0c97_11f1_a86a_047c1617b1431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826676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J5*69.09</f>
        <v>0</v>
      </c>
      <c r="L5" s="5"/>
    </row>
    <row r="6" spans="1:12" customHeight="1" ht="105" outlineLevel="4">
      <c r="A6" s="1"/>
      <c r="B6" s="1">
        <v>826677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J6*76.44</f>
        <v>0</v>
      </c>
      <c r="L6" s="5"/>
    </row>
    <row r="7" spans="1:12" customHeight="1" ht="105" outlineLevel="4">
      <c r="A7" s="1"/>
      <c r="B7" s="1">
        <v>826678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J7*122.01</f>
        <v>0</v>
      </c>
      <c r="L7" s="5"/>
    </row>
    <row r="8" spans="1:12" customHeight="1" ht="105" outlineLevel="4">
      <c r="A8" s="1"/>
      <c r="B8" s="1">
        <v>826679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18</v>
      </c>
      <c r="K8" s="2" t="str">
        <f>J8*239.61</f>
        <v>0</v>
      </c>
      <c r="L8" s="5"/>
    </row>
    <row r="9" spans="1:12" customHeight="1" ht="105" outlineLevel="4">
      <c r="A9" s="1"/>
      <c r="B9" s="1">
        <v>826680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>
        <v>0</v>
      </c>
      <c r="I9" s="1">
        <v>0</v>
      </c>
      <c r="J9" s="3" t="s">
        <v>18</v>
      </c>
      <c r="K9" s="2" t="str">
        <f>J9*139.65</f>
        <v>0</v>
      </c>
      <c r="L9" s="5"/>
    </row>
    <row r="10" spans="1:12" customHeight="1" ht="105" outlineLevel="4">
      <c r="A10" s="1"/>
      <c r="B10" s="1">
        <v>826681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18</v>
      </c>
      <c r="K10" s="2" t="str">
        <f>J10*192.57</f>
        <v>0</v>
      </c>
      <c r="L10" s="5"/>
    </row>
    <row r="11" spans="1:12" customHeight="1" ht="105" outlineLevel="4">
      <c r="A11" s="1"/>
      <c r="B11" s="1">
        <v>826682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45</v>
      </c>
      <c r="H11" s="2">
        <v>0</v>
      </c>
      <c r="I11" s="1">
        <v>0</v>
      </c>
      <c r="J11" s="3" t="s">
        <v>18</v>
      </c>
      <c r="K11" s="2" t="str">
        <f>J11*166.11</f>
        <v>0</v>
      </c>
      <c r="L11" s="5"/>
    </row>
    <row r="12" spans="1:12" customHeight="1" ht="105" outlineLevel="4">
      <c r="A12" s="1"/>
      <c r="B12" s="1">
        <v>826683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50</v>
      </c>
      <c r="H12" s="2">
        <v>0</v>
      </c>
      <c r="I12" s="1">
        <v>0</v>
      </c>
      <c r="J12" s="3" t="s">
        <v>18</v>
      </c>
      <c r="K12" s="2" t="str">
        <f>J12*219.03</f>
        <v>0</v>
      </c>
      <c r="L12" s="5"/>
    </row>
    <row r="13" spans="1:12" customHeight="1" ht="105" outlineLevel="4">
      <c r="A13" s="1"/>
      <c r="B13" s="1">
        <v>826684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50</v>
      </c>
      <c r="H13" s="2">
        <v>0</v>
      </c>
      <c r="I13" s="1">
        <v>0</v>
      </c>
      <c r="J13" s="3" t="s">
        <v>18</v>
      </c>
      <c r="K13" s="2" t="str">
        <f>J13*276.36</f>
        <v>0</v>
      </c>
      <c r="L13" s="5"/>
    </row>
    <row r="14" spans="1:12" customHeight="1" ht="105" outlineLevel="4">
      <c r="A14" s="1"/>
      <c r="B14" s="1">
        <v>826685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50</v>
      </c>
      <c r="H14" s="2">
        <v>0</v>
      </c>
      <c r="I14" s="1">
        <v>0</v>
      </c>
      <c r="J14" s="3" t="s">
        <v>18</v>
      </c>
      <c r="K14" s="2" t="str">
        <f>J14*355.74</f>
        <v>0</v>
      </c>
      <c r="L14" s="5"/>
    </row>
    <row r="15" spans="1:12" customHeight="1" ht="105" outlineLevel="4">
      <c r="A15" s="1"/>
      <c r="B15" s="1">
        <v>826686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45</v>
      </c>
      <c r="H15" s="2">
        <v>0</v>
      </c>
      <c r="I15" s="1">
        <v>0</v>
      </c>
      <c r="J15" s="3" t="s">
        <v>18</v>
      </c>
      <c r="K15" s="2" t="str">
        <f>J15*458.64</f>
        <v>0</v>
      </c>
      <c r="L15" s="5"/>
    </row>
    <row r="16" spans="1:12" customHeight="1" ht="105" outlineLevel="4">
      <c r="A16" s="1"/>
      <c r="B16" s="1">
        <v>826687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40</v>
      </c>
      <c r="H16" s="2">
        <v>0</v>
      </c>
      <c r="I16" s="1">
        <v>0</v>
      </c>
      <c r="J16" s="3" t="s">
        <v>18</v>
      </c>
      <c r="K16" s="2" t="str">
        <f>J16*135.24</f>
        <v>0</v>
      </c>
      <c r="L16" s="5"/>
    </row>
    <row r="17" spans="1:12" customHeight="1" ht="105" outlineLevel="4">
      <c r="A17" s="1"/>
      <c r="B17" s="1">
        <v>826688</v>
      </c>
      <c r="C17" s="1" t="s">
        <v>67</v>
      </c>
      <c r="D17" s="1" t="s">
        <v>68</v>
      </c>
      <c r="E17" s="2" t="s">
        <v>69</v>
      </c>
      <c r="F17" s="2" t="s">
        <v>44</v>
      </c>
      <c r="G17" s="2" t="s">
        <v>50</v>
      </c>
      <c r="H17" s="2">
        <v>0</v>
      </c>
      <c r="I17" s="1">
        <v>0</v>
      </c>
      <c r="J17" s="3" t="s">
        <v>18</v>
      </c>
      <c r="K17" s="2" t="str">
        <f>J17*166.11</f>
        <v>0</v>
      </c>
      <c r="L17" s="5"/>
    </row>
    <row r="18" spans="1:12" customHeight="1" ht="105" outlineLevel="4">
      <c r="A18" s="1"/>
      <c r="B18" s="1">
        <v>826689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50</v>
      </c>
      <c r="H18" s="2">
        <v>0</v>
      </c>
      <c r="I18" s="1">
        <v>0</v>
      </c>
      <c r="J18" s="3" t="s">
        <v>18</v>
      </c>
      <c r="K18" s="2" t="str">
        <f>J18*160.23</f>
        <v>0</v>
      </c>
      <c r="L18" s="5"/>
    </row>
    <row r="19" spans="1:12" customHeight="1" ht="105" outlineLevel="4">
      <c r="A19" s="1"/>
      <c r="B19" s="1">
        <v>826690</v>
      </c>
      <c r="C19" s="1" t="s">
        <v>74</v>
      </c>
      <c r="D19" s="1" t="s">
        <v>75</v>
      </c>
      <c r="E19" s="2" t="s">
        <v>76</v>
      </c>
      <c r="F19" s="2" t="s">
        <v>39</v>
      </c>
      <c r="G19" s="2" t="s">
        <v>50</v>
      </c>
      <c r="H19" s="2">
        <v>0</v>
      </c>
      <c r="I19" s="1">
        <v>0</v>
      </c>
      <c r="J19" s="3" t="s">
        <v>18</v>
      </c>
      <c r="K19" s="2" t="str">
        <f>J19*192.57</f>
        <v>0</v>
      </c>
      <c r="L19" s="5"/>
    </row>
    <row r="20" spans="1:12" customHeight="1" ht="105" outlineLevel="4">
      <c r="A20" s="1"/>
      <c r="B20" s="1">
        <v>826691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9</v>
      </c>
      <c r="H20" s="2">
        <v>0</v>
      </c>
      <c r="I20" s="1">
        <v>0</v>
      </c>
      <c r="J20" s="3" t="s">
        <v>18</v>
      </c>
      <c r="K20" s="2" t="str">
        <f>J20*254.31</f>
        <v>0</v>
      </c>
      <c r="L20" s="5"/>
    </row>
    <row r="21" spans="1:12" customHeight="1" ht="105" outlineLevel="4">
      <c r="A21" s="1"/>
      <c r="B21" s="1">
        <v>826692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6</v>
      </c>
      <c r="H21" s="2">
        <v>0</v>
      </c>
      <c r="I21" s="1">
        <v>0</v>
      </c>
      <c r="J21" s="3" t="s">
        <v>18</v>
      </c>
      <c r="K21" s="2" t="str">
        <f>J21*345.45</f>
        <v>0</v>
      </c>
      <c r="L21" s="5"/>
    </row>
    <row r="22" spans="1:12" customHeight="1" ht="105" outlineLevel="4">
      <c r="A22" s="1"/>
      <c r="B22" s="1">
        <v>826693</v>
      </c>
      <c r="C22" s="1" t="s">
        <v>85</v>
      </c>
      <c r="D22" s="1" t="s">
        <v>86</v>
      </c>
      <c r="E22" s="2" t="s">
        <v>87</v>
      </c>
      <c r="F22" s="2" t="s">
        <v>62</v>
      </c>
      <c r="G22" s="2" t="s">
        <v>45</v>
      </c>
      <c r="H22" s="2">
        <v>0</v>
      </c>
      <c r="I22" s="1">
        <v>0</v>
      </c>
      <c r="J22" s="3" t="s">
        <v>18</v>
      </c>
      <c r="K22" s="2" t="str">
        <f>J22*458.64</f>
        <v>0</v>
      </c>
      <c r="L22" s="5"/>
    </row>
    <row r="23" spans="1:12" customHeight="1" ht="105" outlineLevel="4">
      <c r="A23" s="1"/>
      <c r="B23" s="1">
        <v>826694</v>
      </c>
      <c r="C23" s="1" t="s">
        <v>88</v>
      </c>
      <c r="D23" s="1" t="s">
        <v>89</v>
      </c>
      <c r="E23" s="2" t="s">
        <v>90</v>
      </c>
      <c r="F23" s="2" t="s">
        <v>91</v>
      </c>
      <c r="G23" s="2" t="s">
        <v>40</v>
      </c>
      <c r="H23" s="2">
        <v>0</v>
      </c>
      <c r="I23" s="1">
        <v>0</v>
      </c>
      <c r="J23" s="3" t="s">
        <v>18</v>
      </c>
      <c r="K23" s="2" t="str">
        <f>J23*98.49</f>
        <v>0</v>
      </c>
      <c r="L23" s="5"/>
    </row>
    <row r="24" spans="1:12" customHeight="1" ht="105" outlineLevel="4">
      <c r="A24" s="1"/>
      <c r="B24" s="1">
        <v>826695</v>
      </c>
      <c r="C24" s="1" t="s">
        <v>92</v>
      </c>
      <c r="D24" s="1" t="s">
        <v>93</v>
      </c>
      <c r="E24" s="2" t="s">
        <v>94</v>
      </c>
      <c r="F24" s="2" t="s">
        <v>95</v>
      </c>
      <c r="G24" s="2" t="s">
        <v>45</v>
      </c>
      <c r="H24" s="2">
        <v>0</v>
      </c>
      <c r="I24" s="1">
        <v>0</v>
      </c>
      <c r="J24" s="3" t="s">
        <v>18</v>
      </c>
      <c r="K24" s="2" t="str">
        <f>J24*126.42</f>
        <v>0</v>
      </c>
      <c r="L24" s="5"/>
    </row>
    <row r="25" spans="1:12" customHeight="1" ht="105" outlineLevel="4">
      <c r="A25" s="1"/>
      <c r="B25" s="1">
        <v>826696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45</v>
      </c>
      <c r="H25" s="2">
        <v>0</v>
      </c>
      <c r="I25" s="1">
        <v>0</v>
      </c>
      <c r="J25" s="3" t="s">
        <v>18</v>
      </c>
      <c r="K25" s="2" t="str">
        <f>J25*188.16</f>
        <v>0</v>
      </c>
      <c r="L25" s="5"/>
    </row>
    <row r="26" spans="1:12" customHeight="1" ht="105" outlineLevel="4">
      <c r="A26" s="1"/>
      <c r="B26" s="1">
        <v>826697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45</v>
      </c>
      <c r="H26" s="2">
        <v>0</v>
      </c>
      <c r="I26" s="1">
        <v>0</v>
      </c>
      <c r="J26" s="3" t="s">
        <v>18</v>
      </c>
      <c r="K26" s="2" t="str">
        <f>J26*207.27</f>
        <v>0</v>
      </c>
      <c r="L26" s="5"/>
    </row>
    <row r="27" spans="1:12" customHeight="1" ht="105" outlineLevel="4">
      <c r="A27" s="1"/>
      <c r="B27" s="1">
        <v>826698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10</v>
      </c>
      <c r="H27" s="2">
        <v>0</v>
      </c>
      <c r="I27" s="1">
        <v>0</v>
      </c>
      <c r="J27" s="3" t="s">
        <v>18</v>
      </c>
      <c r="K27" s="2" t="str">
        <f>J27*380.73</f>
        <v>0</v>
      </c>
      <c r="L27" s="5"/>
    </row>
    <row r="28" spans="1:12" customHeight="1" ht="105" outlineLevel="4">
      <c r="A28" s="1"/>
      <c r="B28" s="1">
        <v>826699</v>
      </c>
      <c r="C28" s="1" t="s">
        <v>108</v>
      </c>
      <c r="D28" s="1" t="s">
        <v>109</v>
      </c>
      <c r="E28" s="2" t="s">
        <v>110</v>
      </c>
      <c r="F28" s="2" t="s">
        <v>111</v>
      </c>
      <c r="G28" s="2" t="s">
        <v>45</v>
      </c>
      <c r="H28" s="2">
        <v>0</v>
      </c>
      <c r="I28" s="1">
        <v>0</v>
      </c>
      <c r="J28" s="3" t="s">
        <v>18</v>
      </c>
      <c r="K28" s="2" t="str">
        <f>J28*148.47</f>
        <v>0</v>
      </c>
      <c r="L28" s="5"/>
    </row>
    <row r="29" spans="1:12" customHeight="1" ht="105" outlineLevel="4">
      <c r="A29" s="1"/>
      <c r="B29" s="1">
        <v>826700</v>
      </c>
      <c r="C29" s="1" t="s">
        <v>112</v>
      </c>
      <c r="D29" s="1" t="s">
        <v>113</v>
      </c>
      <c r="E29" s="2" t="s">
        <v>114</v>
      </c>
      <c r="F29" s="2" t="s">
        <v>54</v>
      </c>
      <c r="G29" s="2" t="s">
        <v>45</v>
      </c>
      <c r="H29" s="2">
        <v>0</v>
      </c>
      <c r="I29" s="1">
        <v>0</v>
      </c>
      <c r="J29" s="3" t="s">
        <v>18</v>
      </c>
      <c r="K29" s="2" t="str">
        <f>J29*276.36</f>
        <v>0</v>
      </c>
      <c r="L29" s="5"/>
    </row>
    <row r="30" spans="1:12" customHeight="1" ht="105" outlineLevel="4">
      <c r="A30" s="1"/>
      <c r="B30" s="1">
        <v>826701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45</v>
      </c>
      <c r="H30" s="2">
        <v>0</v>
      </c>
      <c r="I30" s="1">
        <v>0</v>
      </c>
      <c r="J30" s="3" t="s">
        <v>18</v>
      </c>
      <c r="K30" s="2" t="str">
        <f>J30*607.44</f>
        <v>0</v>
      </c>
      <c r="L30" s="5"/>
    </row>
    <row r="31" spans="1:12" customHeight="1" ht="105" outlineLevel="4">
      <c r="A31" s="1"/>
      <c r="B31" s="1">
        <v>826702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0</v>
      </c>
      <c r="H31" s="2">
        <v>0</v>
      </c>
      <c r="I31" s="1">
        <v>0</v>
      </c>
      <c r="J31" s="3" t="s">
        <v>18</v>
      </c>
      <c r="K31" s="2" t="str">
        <f>J31*157.29</f>
        <v>0</v>
      </c>
      <c r="L31" s="5"/>
    </row>
    <row r="32" spans="1:12" customHeight="1" ht="105" outlineLevel="4">
      <c r="A32" s="1"/>
      <c r="B32" s="1">
        <v>826703</v>
      </c>
      <c r="C32" s="1" t="s">
        <v>123</v>
      </c>
      <c r="D32" s="1" t="s">
        <v>124</v>
      </c>
      <c r="E32" s="2" t="s">
        <v>125</v>
      </c>
      <c r="F32" s="2" t="s">
        <v>126</v>
      </c>
      <c r="G32" s="2" t="s">
        <v>45</v>
      </c>
      <c r="H32" s="2">
        <v>0</v>
      </c>
      <c r="I32" s="1">
        <v>0</v>
      </c>
      <c r="J32" s="3" t="s">
        <v>18</v>
      </c>
      <c r="K32" s="2" t="str">
        <f>J32*210.21</f>
        <v>0</v>
      </c>
      <c r="L32" s="5"/>
    </row>
    <row r="33" spans="1:12" customHeight="1" ht="105" outlineLevel="4">
      <c r="A33" s="1"/>
      <c r="B33" s="1">
        <v>826704</v>
      </c>
      <c r="C33" s="1" t="s">
        <v>127</v>
      </c>
      <c r="D33" s="1" t="s">
        <v>128</v>
      </c>
      <c r="E33" s="2" t="s">
        <v>129</v>
      </c>
      <c r="F33" s="2" t="s">
        <v>130</v>
      </c>
      <c r="G33" s="2" t="s">
        <v>45</v>
      </c>
      <c r="H33" s="2">
        <v>0</v>
      </c>
      <c r="I33" s="1">
        <v>0</v>
      </c>
      <c r="J33" s="3" t="s">
        <v>18</v>
      </c>
      <c r="K33" s="2" t="str">
        <f>J33*198.45</f>
        <v>0</v>
      </c>
      <c r="L33" s="5"/>
    </row>
    <row r="34" spans="1:12" customHeight="1" ht="105" outlineLevel="4">
      <c r="A34" s="1"/>
      <c r="B34" s="1">
        <v>826705</v>
      </c>
      <c r="C34" s="1" t="s">
        <v>131</v>
      </c>
      <c r="D34" s="1" t="s">
        <v>132</v>
      </c>
      <c r="E34" s="2" t="s">
        <v>133</v>
      </c>
      <c r="F34" s="2" t="s">
        <v>134</v>
      </c>
      <c r="G34" s="2" t="s">
        <v>50</v>
      </c>
      <c r="H34" s="2">
        <v>0</v>
      </c>
      <c r="I34" s="1">
        <v>0</v>
      </c>
      <c r="J34" s="3" t="s">
        <v>18</v>
      </c>
      <c r="K34" s="2" t="str">
        <f>J34*249.90</f>
        <v>0</v>
      </c>
      <c r="L34" s="5"/>
    </row>
    <row r="35" spans="1:12" customHeight="1" ht="105" outlineLevel="4">
      <c r="A35" s="1"/>
      <c r="B35" s="1">
        <v>826706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45</v>
      </c>
      <c r="H35" s="2">
        <v>0</v>
      </c>
      <c r="I35" s="1">
        <v>0</v>
      </c>
      <c r="J35" s="3" t="s">
        <v>18</v>
      </c>
      <c r="K35" s="2" t="str">
        <f>J35*338.10</f>
        <v>0</v>
      </c>
      <c r="L35" s="5"/>
    </row>
    <row r="36" spans="1:12" customHeight="1" ht="105" outlineLevel="4">
      <c r="A36" s="1"/>
      <c r="B36" s="1">
        <v>826707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27</v>
      </c>
      <c r="H36" s="2">
        <v>0</v>
      </c>
      <c r="I36" s="1">
        <v>0</v>
      </c>
      <c r="J36" s="3" t="s">
        <v>18</v>
      </c>
      <c r="K36" s="2" t="str">
        <f>J36*427.77</f>
        <v>0</v>
      </c>
      <c r="L36" s="5"/>
    </row>
    <row r="37" spans="1:12" customHeight="1" ht="105" outlineLevel="4">
      <c r="A37" s="1"/>
      <c r="B37" s="1">
        <v>826708</v>
      </c>
      <c r="C37" s="1" t="s">
        <v>143</v>
      </c>
      <c r="D37" s="1" t="s">
        <v>144</v>
      </c>
      <c r="E37" s="2" t="s">
        <v>145</v>
      </c>
      <c r="F37" s="2" t="s">
        <v>146</v>
      </c>
      <c r="G37" s="2" t="s">
        <v>40</v>
      </c>
      <c r="H37" s="2">
        <v>0</v>
      </c>
      <c r="I37" s="1">
        <v>0</v>
      </c>
      <c r="J37" s="3" t="s">
        <v>18</v>
      </c>
      <c r="K37" s="2" t="str">
        <f>J37*583.59</f>
        <v>0</v>
      </c>
      <c r="L37" s="5"/>
    </row>
    <row r="38" spans="1:12" customHeight="1" ht="105" outlineLevel="4">
      <c r="A38" s="1"/>
      <c r="B38" s="1">
        <v>826709</v>
      </c>
      <c r="C38" s="1" t="s">
        <v>147</v>
      </c>
      <c r="D38" s="1" t="s">
        <v>148</v>
      </c>
      <c r="E38" s="2" t="s">
        <v>149</v>
      </c>
      <c r="F38" s="2" t="s">
        <v>44</v>
      </c>
      <c r="G38" s="2" t="s">
        <v>40</v>
      </c>
      <c r="H38" s="2">
        <v>0</v>
      </c>
      <c r="I38" s="1">
        <v>0</v>
      </c>
      <c r="J38" s="3" t="s">
        <v>18</v>
      </c>
      <c r="K38" s="2" t="str">
        <f>J38*166.11</f>
        <v>0</v>
      </c>
      <c r="L38" s="5"/>
    </row>
    <row r="39" spans="1:12" customHeight="1" ht="105" outlineLevel="4">
      <c r="A39" s="1"/>
      <c r="B39" s="1">
        <v>826710</v>
      </c>
      <c r="C39" s="1" t="s">
        <v>150</v>
      </c>
      <c r="D39" s="1" t="s">
        <v>151</v>
      </c>
      <c r="E39" s="2" t="s">
        <v>152</v>
      </c>
      <c r="F39" s="2" t="s">
        <v>49</v>
      </c>
      <c r="G39" s="2" t="s">
        <v>45</v>
      </c>
      <c r="H39" s="2">
        <v>0</v>
      </c>
      <c r="I39" s="1">
        <v>0</v>
      </c>
      <c r="J39" s="3" t="s">
        <v>18</v>
      </c>
      <c r="K39" s="2" t="str">
        <f>J39*219.03</f>
        <v>0</v>
      </c>
      <c r="L39" s="5"/>
    </row>
    <row r="40" spans="1:12" customHeight="1" ht="105" outlineLevel="4">
      <c r="A40" s="1"/>
      <c r="B40" s="1">
        <v>826711</v>
      </c>
      <c r="C40" s="1" t="s">
        <v>153</v>
      </c>
      <c r="D40" s="1" t="s">
        <v>154</v>
      </c>
      <c r="E40" s="2" t="s">
        <v>155</v>
      </c>
      <c r="F40" s="2" t="s">
        <v>126</v>
      </c>
      <c r="G40" s="2" t="s">
        <v>50</v>
      </c>
      <c r="H40" s="2">
        <v>0</v>
      </c>
      <c r="I40" s="1">
        <v>0</v>
      </c>
      <c r="J40" s="3" t="s">
        <v>18</v>
      </c>
      <c r="K40" s="2" t="str">
        <f>J40*210.21</f>
        <v>0</v>
      </c>
      <c r="L40" s="5"/>
    </row>
    <row r="41" spans="1:12" customHeight="1" ht="105" outlineLevel="4">
      <c r="A41" s="1"/>
      <c r="B41" s="1">
        <v>826712</v>
      </c>
      <c r="C41" s="1" t="s">
        <v>156</v>
      </c>
      <c r="D41" s="1" t="s">
        <v>157</v>
      </c>
      <c r="E41" s="2" t="s">
        <v>158</v>
      </c>
      <c r="F41" s="2" t="s">
        <v>159</v>
      </c>
      <c r="G41" s="2" t="s">
        <v>50</v>
      </c>
      <c r="H41" s="2">
        <v>0</v>
      </c>
      <c r="I41" s="1">
        <v>0</v>
      </c>
      <c r="J41" s="3" t="s">
        <v>18</v>
      </c>
      <c r="K41" s="2" t="str">
        <f>J41*270.48</f>
        <v>0</v>
      </c>
      <c r="L41" s="5"/>
    </row>
    <row r="42" spans="1:12" customHeight="1" ht="105" outlineLevel="4">
      <c r="A42" s="1"/>
      <c r="B42" s="1">
        <v>826713</v>
      </c>
      <c r="C42" s="1" t="s">
        <v>160</v>
      </c>
      <c r="D42" s="1" t="s">
        <v>161</v>
      </c>
      <c r="E42" s="2" t="s">
        <v>162</v>
      </c>
      <c r="F42" s="2" t="s">
        <v>163</v>
      </c>
      <c r="G42" s="2" t="s">
        <v>45</v>
      </c>
      <c r="H42" s="2">
        <v>0</v>
      </c>
      <c r="I42" s="1">
        <v>0</v>
      </c>
      <c r="J42" s="3" t="s">
        <v>18</v>
      </c>
      <c r="K42" s="2" t="str">
        <f>J42*360.15</f>
        <v>0</v>
      </c>
      <c r="L42" s="5"/>
    </row>
    <row r="43" spans="1:12" customHeight="1" ht="105" outlineLevel="4">
      <c r="A43" s="1"/>
      <c r="B43" s="1">
        <v>826714</v>
      </c>
      <c r="C43" s="1" t="s">
        <v>164</v>
      </c>
      <c r="D43" s="1" t="s">
        <v>165</v>
      </c>
      <c r="E43" s="2" t="s">
        <v>166</v>
      </c>
      <c r="F43" s="2" t="s">
        <v>163</v>
      </c>
      <c r="G43" s="2">
        <v>0</v>
      </c>
      <c r="H43" s="2">
        <v>0</v>
      </c>
      <c r="I43" s="1">
        <v>0</v>
      </c>
      <c r="J43" s="3" t="s">
        <v>18</v>
      </c>
      <c r="K43" s="2" t="str">
        <f>J43*360.15</f>
        <v>0</v>
      </c>
      <c r="L43" s="5"/>
    </row>
    <row r="44" spans="1:12" customHeight="1" ht="105" outlineLevel="4">
      <c r="A44" s="1"/>
      <c r="B44" s="1">
        <v>826716</v>
      </c>
      <c r="C44" s="1" t="s">
        <v>167</v>
      </c>
      <c r="D44" s="1" t="s">
        <v>168</v>
      </c>
      <c r="E44" s="2" t="s">
        <v>169</v>
      </c>
      <c r="F44" s="2" t="s">
        <v>170</v>
      </c>
      <c r="G44" s="2" t="s">
        <v>27</v>
      </c>
      <c r="H44" s="2">
        <v>0</v>
      </c>
      <c r="I44" s="1">
        <v>0</v>
      </c>
      <c r="J44" s="3" t="s">
        <v>18</v>
      </c>
      <c r="K44" s="2" t="str">
        <f>J44*142.59</f>
        <v>0</v>
      </c>
      <c r="L44" s="5"/>
    </row>
    <row r="45" spans="1:12" customHeight="1" ht="105" outlineLevel="4">
      <c r="A45" s="1"/>
      <c r="B45" s="1">
        <v>826717</v>
      </c>
      <c r="C45" s="1" t="s">
        <v>171</v>
      </c>
      <c r="D45" s="1" t="s">
        <v>172</v>
      </c>
      <c r="E45" s="2" t="s">
        <v>173</v>
      </c>
      <c r="F45" s="2" t="s">
        <v>174</v>
      </c>
      <c r="G45" s="2" t="s">
        <v>50</v>
      </c>
      <c r="H45" s="2">
        <v>0</v>
      </c>
      <c r="I45" s="1">
        <v>0</v>
      </c>
      <c r="J45" s="3" t="s">
        <v>18</v>
      </c>
      <c r="K45" s="2" t="str">
        <f>J45*236.67</f>
        <v>0</v>
      </c>
      <c r="L45" s="5"/>
    </row>
    <row r="46" spans="1:12" customHeight="1" ht="105" outlineLevel="4">
      <c r="A46" s="1"/>
      <c r="B46" s="1">
        <v>826718</v>
      </c>
      <c r="C46" s="1" t="s">
        <v>175</v>
      </c>
      <c r="D46" s="1" t="s">
        <v>176</v>
      </c>
      <c r="E46" s="2" t="s">
        <v>177</v>
      </c>
      <c r="F46" s="2" t="s">
        <v>178</v>
      </c>
      <c r="G46" s="2" t="s">
        <v>40</v>
      </c>
      <c r="H46" s="2">
        <v>0</v>
      </c>
      <c r="I46" s="1">
        <v>0</v>
      </c>
      <c r="J46" s="3" t="s">
        <v>18</v>
      </c>
      <c r="K46" s="2" t="str">
        <f>J46*417.48</f>
        <v>0</v>
      </c>
      <c r="L46" s="5"/>
    </row>
    <row r="47" spans="1:12" customHeight="1" ht="105" outlineLevel="4">
      <c r="A47" s="1"/>
      <c r="B47" s="1">
        <v>826719</v>
      </c>
      <c r="C47" s="1" t="s">
        <v>179</v>
      </c>
      <c r="D47" s="1" t="s">
        <v>180</v>
      </c>
      <c r="E47" s="2" t="s">
        <v>181</v>
      </c>
      <c r="F47" s="2" t="s">
        <v>182</v>
      </c>
      <c r="G47" s="2" t="s">
        <v>50</v>
      </c>
      <c r="H47" s="2">
        <v>0</v>
      </c>
      <c r="I47" s="1">
        <v>0</v>
      </c>
      <c r="J47" s="3" t="s">
        <v>18</v>
      </c>
      <c r="K47" s="2" t="str">
        <f>J47*739.41</f>
        <v>0</v>
      </c>
      <c r="L47" s="5"/>
    </row>
    <row r="48" spans="1:12" customHeight="1" ht="105" outlineLevel="4">
      <c r="A48" s="1"/>
      <c r="B48" s="1">
        <v>826720</v>
      </c>
      <c r="C48" s="1" t="s">
        <v>183</v>
      </c>
      <c r="D48" s="1" t="s">
        <v>184</v>
      </c>
      <c r="E48" s="2" t="s">
        <v>185</v>
      </c>
      <c r="F48" s="2" t="s">
        <v>186</v>
      </c>
      <c r="G48" s="2" t="s">
        <v>40</v>
      </c>
      <c r="H48" s="2">
        <v>0</v>
      </c>
      <c r="I48" s="1">
        <v>0</v>
      </c>
      <c r="J48" s="3" t="s">
        <v>18</v>
      </c>
      <c r="K48" s="2" t="str">
        <f>J48*224.91</f>
        <v>0</v>
      </c>
      <c r="L48" s="5"/>
    </row>
    <row r="49" spans="1:12" customHeight="1" ht="105" outlineLevel="4">
      <c r="A49" s="1"/>
      <c r="B49" s="1">
        <v>826721</v>
      </c>
      <c r="C49" s="1" t="s">
        <v>187</v>
      </c>
      <c r="D49" s="1" t="s">
        <v>188</v>
      </c>
      <c r="E49" s="2" t="s">
        <v>189</v>
      </c>
      <c r="F49" s="2" t="s">
        <v>190</v>
      </c>
      <c r="G49" s="2" t="s">
        <v>45</v>
      </c>
      <c r="H49" s="2">
        <v>0</v>
      </c>
      <c r="I49" s="1">
        <v>0</v>
      </c>
      <c r="J49" s="3" t="s">
        <v>18</v>
      </c>
      <c r="K49" s="2" t="str">
        <f>J49*296.94</f>
        <v>0</v>
      </c>
      <c r="L49" s="5"/>
    </row>
    <row r="50" spans="1:12" customHeight="1" ht="105" outlineLevel="4">
      <c r="A50" s="1"/>
      <c r="B50" s="1">
        <v>826722</v>
      </c>
      <c r="C50" s="1" t="s">
        <v>191</v>
      </c>
      <c r="D50" s="1" t="s">
        <v>192</v>
      </c>
      <c r="E50" s="2" t="s">
        <v>193</v>
      </c>
      <c r="F50" s="2" t="s">
        <v>194</v>
      </c>
      <c r="G50" s="2" t="s">
        <v>45</v>
      </c>
      <c r="H50" s="2">
        <v>0</v>
      </c>
      <c r="I50" s="1">
        <v>0</v>
      </c>
      <c r="J50" s="3" t="s">
        <v>18</v>
      </c>
      <c r="K50" s="2" t="str">
        <f>J50*346.92</f>
        <v>0</v>
      </c>
      <c r="L50" s="5"/>
    </row>
    <row r="51" spans="1:12" customHeight="1" ht="105" outlineLevel="4">
      <c r="A51" s="1"/>
      <c r="B51" s="1">
        <v>826723</v>
      </c>
      <c r="C51" s="1" t="s">
        <v>195</v>
      </c>
      <c r="D51" s="1" t="s">
        <v>196</v>
      </c>
      <c r="E51" s="2" t="s">
        <v>197</v>
      </c>
      <c r="F51" s="2" t="s">
        <v>198</v>
      </c>
      <c r="G51" s="2" t="s">
        <v>50</v>
      </c>
      <c r="H51" s="2">
        <v>0</v>
      </c>
      <c r="I51" s="1">
        <v>0</v>
      </c>
      <c r="J51" s="3" t="s">
        <v>18</v>
      </c>
      <c r="K51" s="2" t="str">
        <f>J51*507.15</f>
        <v>0</v>
      </c>
      <c r="L51" s="5"/>
    </row>
    <row r="52" spans="1:12" customHeight="1" ht="105" outlineLevel="4">
      <c r="A52" s="1"/>
      <c r="B52" s="1">
        <v>826724</v>
      </c>
      <c r="C52" s="1" t="s">
        <v>199</v>
      </c>
      <c r="D52" s="1" t="s">
        <v>200</v>
      </c>
      <c r="E52" s="2" t="s">
        <v>201</v>
      </c>
      <c r="F52" s="2" t="s">
        <v>202</v>
      </c>
      <c r="G52" s="2" t="s">
        <v>27</v>
      </c>
      <c r="H52" s="2">
        <v>0</v>
      </c>
      <c r="I52" s="1">
        <v>0</v>
      </c>
      <c r="J52" s="3" t="s">
        <v>18</v>
      </c>
      <c r="K52" s="2" t="str">
        <f>J52*874.93</f>
        <v>0</v>
      </c>
      <c r="L52" s="5"/>
    </row>
    <row r="53" spans="1:12" customHeight="1" ht="105" outlineLevel="4">
      <c r="A53" s="1"/>
      <c r="B53" s="1">
        <v>826725</v>
      </c>
      <c r="C53" s="1" t="s">
        <v>203</v>
      </c>
      <c r="D53" s="1" t="s">
        <v>204</v>
      </c>
      <c r="E53" s="2" t="s">
        <v>205</v>
      </c>
      <c r="F53" s="2" t="s">
        <v>206</v>
      </c>
      <c r="G53" s="2" t="s">
        <v>45</v>
      </c>
      <c r="H53" s="2">
        <v>0</v>
      </c>
      <c r="I53" s="1">
        <v>0</v>
      </c>
      <c r="J53" s="3" t="s">
        <v>18</v>
      </c>
      <c r="K53" s="2" t="str">
        <f>J53*880.53</f>
        <v>0</v>
      </c>
      <c r="L53" s="5"/>
    </row>
    <row r="54" spans="1:12" customHeight="1" ht="105" outlineLevel="4">
      <c r="A54" s="1"/>
      <c r="B54" s="1">
        <v>826726</v>
      </c>
      <c r="C54" s="1" t="s">
        <v>207</v>
      </c>
      <c r="D54" s="1" t="s">
        <v>208</v>
      </c>
      <c r="E54" s="2" t="s">
        <v>209</v>
      </c>
      <c r="F54" s="2" t="s">
        <v>210</v>
      </c>
      <c r="G54" s="2" t="s">
        <v>45</v>
      </c>
      <c r="H54" s="2">
        <v>0</v>
      </c>
      <c r="I54" s="1">
        <v>0</v>
      </c>
      <c r="J54" s="3" t="s">
        <v>18</v>
      </c>
      <c r="K54" s="2" t="str">
        <f>J54*251.37</f>
        <v>0</v>
      </c>
      <c r="L54" s="5"/>
    </row>
    <row r="55" spans="1:12" customHeight="1" ht="105" outlineLevel="4">
      <c r="A55" s="1"/>
      <c r="B55" s="1">
        <v>826727</v>
      </c>
      <c r="C55" s="1" t="s">
        <v>211</v>
      </c>
      <c r="D55" s="1" t="s">
        <v>212</v>
      </c>
      <c r="E55" s="2" t="s">
        <v>213</v>
      </c>
      <c r="F55" s="2" t="s">
        <v>58</v>
      </c>
      <c r="G55" s="2" t="s">
        <v>45</v>
      </c>
      <c r="H55" s="2">
        <v>0</v>
      </c>
      <c r="I55" s="1">
        <v>0</v>
      </c>
      <c r="J55" s="3" t="s">
        <v>18</v>
      </c>
      <c r="K55" s="2" t="str">
        <f>J55*355.74</f>
        <v>0</v>
      </c>
      <c r="L55" s="5"/>
    </row>
    <row r="56" spans="1:12" customHeight="1" ht="105" outlineLevel="4">
      <c r="A56" s="1"/>
      <c r="B56" s="1">
        <v>826728</v>
      </c>
      <c r="C56" s="1" t="s">
        <v>214</v>
      </c>
      <c r="D56" s="1" t="s">
        <v>215</v>
      </c>
      <c r="E56" s="2" t="s">
        <v>216</v>
      </c>
      <c r="F56" s="2" t="s">
        <v>217</v>
      </c>
      <c r="G56" s="2" t="s">
        <v>45</v>
      </c>
      <c r="H56" s="2">
        <v>0</v>
      </c>
      <c r="I56" s="1">
        <v>0</v>
      </c>
      <c r="J56" s="3" t="s">
        <v>18</v>
      </c>
      <c r="K56" s="2" t="str">
        <f>J56*410.13</f>
        <v>0</v>
      </c>
      <c r="L56" s="5"/>
    </row>
    <row r="57" spans="1:12" customHeight="1" ht="105" outlineLevel="4">
      <c r="A57" s="1"/>
      <c r="B57" s="1">
        <v>826729</v>
      </c>
      <c r="C57" s="1" t="s">
        <v>218</v>
      </c>
      <c r="D57" s="1" t="s">
        <v>219</v>
      </c>
      <c r="E57" s="2" t="s">
        <v>220</v>
      </c>
      <c r="F57" s="2" t="s">
        <v>221</v>
      </c>
      <c r="G57" s="2">
        <v>0</v>
      </c>
      <c r="H57" s="2">
        <v>0</v>
      </c>
      <c r="I57" s="1">
        <v>0</v>
      </c>
      <c r="J57" s="3" t="s">
        <v>18</v>
      </c>
      <c r="K57" s="2" t="str">
        <f>J57*458.83</f>
        <v>0</v>
      </c>
      <c r="L57" s="5"/>
    </row>
    <row r="58" spans="1:12" customHeight="1" ht="105" outlineLevel="4">
      <c r="A58" s="1"/>
      <c r="B58" s="1">
        <v>826730</v>
      </c>
      <c r="C58" s="1" t="s">
        <v>222</v>
      </c>
      <c r="D58" s="1" t="s">
        <v>223</v>
      </c>
      <c r="E58" s="2" t="s">
        <v>224</v>
      </c>
      <c r="F58" s="2" t="s">
        <v>225</v>
      </c>
      <c r="G58" s="2">
        <v>0</v>
      </c>
      <c r="H58" s="2">
        <v>0</v>
      </c>
      <c r="I58" s="1">
        <v>0</v>
      </c>
      <c r="J58" s="3" t="s">
        <v>18</v>
      </c>
      <c r="K58" s="2" t="str">
        <f>J58*564.71</f>
        <v>0</v>
      </c>
      <c r="L58" s="5"/>
    </row>
    <row r="59" spans="1:12" customHeight="1" ht="105" outlineLevel="4">
      <c r="A59" s="1"/>
      <c r="B59" s="1">
        <v>826731</v>
      </c>
      <c r="C59" s="1" t="s">
        <v>226</v>
      </c>
      <c r="D59" s="1" t="s">
        <v>227</v>
      </c>
      <c r="E59" s="2" t="s">
        <v>228</v>
      </c>
      <c r="F59" s="2" t="s">
        <v>229</v>
      </c>
      <c r="G59" s="2">
        <v>0</v>
      </c>
      <c r="H59" s="2">
        <v>0</v>
      </c>
      <c r="I59" s="1">
        <v>0</v>
      </c>
      <c r="J59" s="3" t="s">
        <v>18</v>
      </c>
      <c r="K59" s="2" t="str">
        <f>J59*635.30</f>
        <v>0</v>
      </c>
      <c r="L59" s="5"/>
    </row>
    <row r="60" spans="1:12" customHeight="1" ht="105" outlineLevel="4">
      <c r="A60" s="1"/>
      <c r="B60" s="1">
        <v>826732</v>
      </c>
      <c r="C60" s="1" t="s">
        <v>230</v>
      </c>
      <c r="D60" s="1" t="s">
        <v>231</v>
      </c>
      <c r="E60" s="2" t="s">
        <v>232</v>
      </c>
      <c r="F60" s="2" t="s">
        <v>233</v>
      </c>
      <c r="G60" s="2" t="s">
        <v>27</v>
      </c>
      <c r="H60" s="2">
        <v>0</v>
      </c>
      <c r="I60" s="1">
        <v>0</v>
      </c>
      <c r="J60" s="3" t="s">
        <v>18</v>
      </c>
      <c r="K60" s="2" t="str">
        <f>J60*204.33</f>
        <v>0</v>
      </c>
      <c r="L60" s="5"/>
    </row>
    <row r="61" spans="1:12" customHeight="1" ht="105" outlineLevel="4">
      <c r="A61" s="1"/>
      <c r="B61" s="1">
        <v>826733</v>
      </c>
      <c r="C61" s="1" t="s">
        <v>234</v>
      </c>
      <c r="D61" s="1" t="s">
        <v>235</v>
      </c>
      <c r="E61" s="2" t="s">
        <v>236</v>
      </c>
      <c r="F61" s="2" t="s">
        <v>237</v>
      </c>
      <c r="G61" s="2" t="s">
        <v>45</v>
      </c>
      <c r="H61" s="2">
        <v>0</v>
      </c>
      <c r="I61" s="1">
        <v>0</v>
      </c>
      <c r="J61" s="3" t="s">
        <v>18</v>
      </c>
      <c r="K61" s="2" t="str">
        <f>J61*244.02</f>
        <v>0</v>
      </c>
      <c r="L61" s="5"/>
    </row>
    <row r="62" spans="1:12" customHeight="1" ht="105" outlineLevel="4">
      <c r="A62" s="1"/>
      <c r="B62" s="1">
        <v>826734</v>
      </c>
      <c r="C62" s="1" t="s">
        <v>238</v>
      </c>
      <c r="D62" s="1" t="s">
        <v>239</v>
      </c>
      <c r="E62" s="2" t="s">
        <v>240</v>
      </c>
      <c r="F62" s="2" t="s">
        <v>241</v>
      </c>
      <c r="G62" s="2" t="s">
        <v>50</v>
      </c>
      <c r="H62" s="2">
        <v>0</v>
      </c>
      <c r="I62" s="1">
        <v>0</v>
      </c>
      <c r="J62" s="3" t="s">
        <v>18</v>
      </c>
      <c r="K62" s="2" t="str">
        <f>J62*280.77</f>
        <v>0</v>
      </c>
      <c r="L62" s="5"/>
    </row>
    <row r="63" spans="1:12" customHeight="1" ht="105" outlineLevel="4">
      <c r="A63" s="1"/>
      <c r="B63" s="1">
        <v>826735</v>
      </c>
      <c r="C63" s="1" t="s">
        <v>242</v>
      </c>
      <c r="D63" s="1" t="s">
        <v>243</v>
      </c>
      <c r="E63" s="2" t="s">
        <v>244</v>
      </c>
      <c r="F63" s="2" t="s">
        <v>245</v>
      </c>
      <c r="G63" s="2" t="s">
        <v>50</v>
      </c>
      <c r="H63" s="2">
        <v>0</v>
      </c>
      <c r="I63" s="1">
        <v>0</v>
      </c>
      <c r="J63" s="3" t="s">
        <v>18</v>
      </c>
      <c r="K63" s="2" t="str">
        <f>J63*323.40</f>
        <v>0</v>
      </c>
      <c r="L63" s="5"/>
    </row>
    <row r="64" spans="1:12" customHeight="1" ht="105" outlineLevel="4">
      <c r="A64" s="1"/>
      <c r="B64" s="1">
        <v>826736</v>
      </c>
      <c r="C64" s="1" t="s">
        <v>246</v>
      </c>
      <c r="D64" s="1" t="s">
        <v>247</v>
      </c>
      <c r="E64" s="2" t="s">
        <v>248</v>
      </c>
      <c r="F64" s="2" t="s">
        <v>249</v>
      </c>
      <c r="G64" s="2" t="s">
        <v>45</v>
      </c>
      <c r="H64" s="2">
        <v>0</v>
      </c>
      <c r="I64" s="1">
        <v>0</v>
      </c>
      <c r="J64" s="3" t="s">
        <v>18</v>
      </c>
      <c r="K64" s="2" t="str">
        <f>J64*554.19</f>
        <v>0</v>
      </c>
      <c r="L64" s="5"/>
    </row>
    <row r="65" spans="1:12" customHeight="1" ht="105" outlineLevel="4">
      <c r="A65" s="1"/>
      <c r="B65" s="1">
        <v>826737</v>
      </c>
      <c r="C65" s="1" t="s">
        <v>250</v>
      </c>
      <c r="D65" s="1" t="s">
        <v>251</v>
      </c>
      <c r="E65" s="2" t="s">
        <v>252</v>
      </c>
      <c r="F65" s="2" t="s">
        <v>253</v>
      </c>
      <c r="G65" s="2" t="s">
        <v>50</v>
      </c>
      <c r="H65" s="2">
        <v>0</v>
      </c>
      <c r="I65" s="1">
        <v>0</v>
      </c>
      <c r="J65" s="3" t="s">
        <v>18</v>
      </c>
      <c r="K65" s="2" t="str">
        <f>J65*1002.54</f>
        <v>0</v>
      </c>
      <c r="L65" s="5"/>
    </row>
    <row r="66" spans="1:12" customHeight="1" ht="105" outlineLevel="4">
      <c r="A66" s="1"/>
      <c r="B66" s="1">
        <v>826738</v>
      </c>
      <c r="C66" s="1" t="s">
        <v>254</v>
      </c>
      <c r="D66" s="1" t="s">
        <v>255</v>
      </c>
      <c r="E66" s="2" t="s">
        <v>256</v>
      </c>
      <c r="F66" s="2" t="s">
        <v>257</v>
      </c>
      <c r="G66" s="2">
        <v>0</v>
      </c>
      <c r="H66" s="2">
        <v>0</v>
      </c>
      <c r="I66" s="1">
        <v>0</v>
      </c>
      <c r="J66" s="3" t="s">
        <v>18</v>
      </c>
      <c r="K66" s="2" t="str">
        <f>J66*136.71</f>
        <v>0</v>
      </c>
      <c r="L66" s="5"/>
    </row>
    <row r="67" spans="1:12" customHeight="1" ht="105" outlineLevel="4">
      <c r="A67" s="1"/>
      <c r="B67" s="1">
        <v>826739</v>
      </c>
      <c r="C67" s="1" t="s">
        <v>258</v>
      </c>
      <c r="D67" s="1" t="s">
        <v>259</v>
      </c>
      <c r="E67" s="2" t="s">
        <v>260</v>
      </c>
      <c r="F67" s="2" t="s">
        <v>261</v>
      </c>
      <c r="G67" s="2" t="s">
        <v>27</v>
      </c>
      <c r="H67" s="2">
        <v>0</v>
      </c>
      <c r="I67" s="1">
        <v>0</v>
      </c>
      <c r="J67" s="3" t="s">
        <v>18</v>
      </c>
      <c r="K67" s="2" t="str">
        <f>J67*174.93</f>
        <v>0</v>
      </c>
      <c r="L67" s="5"/>
    </row>
    <row r="68" spans="1:12" customHeight="1" ht="105" outlineLevel="4">
      <c r="A68" s="1"/>
      <c r="B68" s="1">
        <v>826740</v>
      </c>
      <c r="C68" s="1" t="s">
        <v>262</v>
      </c>
      <c r="D68" s="1" t="s">
        <v>263</v>
      </c>
      <c r="E68" s="2" t="s">
        <v>264</v>
      </c>
      <c r="F68" s="2" t="s">
        <v>265</v>
      </c>
      <c r="G68" s="2" t="s">
        <v>40</v>
      </c>
      <c r="H68" s="2">
        <v>0</v>
      </c>
      <c r="I68" s="1">
        <v>0</v>
      </c>
      <c r="J68" s="3" t="s">
        <v>18</v>
      </c>
      <c r="K68" s="2" t="str">
        <f>J68*161.70</f>
        <v>0</v>
      </c>
      <c r="L68" s="5"/>
    </row>
    <row r="69" spans="1:12" customHeight="1" ht="105" outlineLevel="4">
      <c r="A69" s="1"/>
      <c r="B69" s="1">
        <v>826741</v>
      </c>
      <c r="C69" s="1" t="s">
        <v>266</v>
      </c>
      <c r="D69" s="1" t="s">
        <v>267</v>
      </c>
      <c r="E69" s="2" t="s">
        <v>268</v>
      </c>
      <c r="F69" s="2" t="s">
        <v>39</v>
      </c>
      <c r="G69" s="2" t="s">
        <v>50</v>
      </c>
      <c r="H69" s="2">
        <v>0</v>
      </c>
      <c r="I69" s="1">
        <v>0</v>
      </c>
      <c r="J69" s="3" t="s">
        <v>18</v>
      </c>
      <c r="K69" s="2" t="str">
        <f>J69*192.57</f>
        <v>0</v>
      </c>
      <c r="L69" s="5"/>
    </row>
    <row r="70" spans="1:12" customHeight="1" ht="105" outlineLevel="4">
      <c r="A70" s="1"/>
      <c r="B70" s="1">
        <v>826742</v>
      </c>
      <c r="C70" s="1" t="s">
        <v>269</v>
      </c>
      <c r="D70" s="1" t="s">
        <v>270</v>
      </c>
      <c r="E70" s="2" t="s">
        <v>271</v>
      </c>
      <c r="F70" s="2" t="s">
        <v>134</v>
      </c>
      <c r="G70" s="2" t="s">
        <v>45</v>
      </c>
      <c r="H70" s="2">
        <v>0</v>
      </c>
      <c r="I70" s="1">
        <v>0</v>
      </c>
      <c r="J70" s="3" t="s">
        <v>18</v>
      </c>
      <c r="K70" s="2" t="str">
        <f>J70*249.90</f>
        <v>0</v>
      </c>
      <c r="L70" s="5"/>
    </row>
    <row r="71" spans="1:12" customHeight="1" ht="105" outlineLevel="4">
      <c r="A71" s="1"/>
      <c r="B71" s="1">
        <v>826743</v>
      </c>
      <c r="C71" s="1" t="s">
        <v>272</v>
      </c>
      <c r="D71" s="1" t="s">
        <v>273</v>
      </c>
      <c r="E71" s="2" t="s">
        <v>274</v>
      </c>
      <c r="F71" s="2" t="s">
        <v>275</v>
      </c>
      <c r="G71" s="2" t="s">
        <v>27</v>
      </c>
      <c r="H71" s="2">
        <v>0</v>
      </c>
      <c r="I71" s="1">
        <v>0</v>
      </c>
      <c r="J71" s="3" t="s">
        <v>18</v>
      </c>
      <c r="K71" s="2" t="str">
        <f>J71*329.28</f>
        <v>0</v>
      </c>
      <c r="L71" s="5"/>
    </row>
    <row r="72" spans="1:12" customHeight="1" ht="105" outlineLevel="4">
      <c r="A72" s="1"/>
      <c r="B72" s="1">
        <v>826744</v>
      </c>
      <c r="C72" s="1" t="s">
        <v>276</v>
      </c>
      <c r="D72" s="1" t="s">
        <v>277</v>
      </c>
      <c r="E72" s="2" t="s">
        <v>278</v>
      </c>
      <c r="F72" s="2" t="s">
        <v>279</v>
      </c>
      <c r="G72" s="2" t="s">
        <v>45</v>
      </c>
      <c r="H72" s="2">
        <v>0</v>
      </c>
      <c r="I72" s="1">
        <v>0</v>
      </c>
      <c r="J72" s="3" t="s">
        <v>18</v>
      </c>
      <c r="K72" s="2" t="str">
        <f>J72*382.20</f>
        <v>0</v>
      </c>
      <c r="L72" s="5"/>
    </row>
    <row r="73" spans="1:12" customHeight="1" ht="105" outlineLevel="4">
      <c r="A73" s="1"/>
      <c r="B73" s="1">
        <v>826745</v>
      </c>
      <c r="C73" s="1" t="s">
        <v>280</v>
      </c>
      <c r="D73" s="1" t="s">
        <v>281</v>
      </c>
      <c r="E73" s="2" t="s">
        <v>282</v>
      </c>
      <c r="F73" s="2" t="s">
        <v>283</v>
      </c>
      <c r="G73" s="2" t="s">
        <v>45</v>
      </c>
      <c r="H73" s="2">
        <v>0</v>
      </c>
      <c r="I73" s="1">
        <v>0</v>
      </c>
      <c r="J73" s="3" t="s">
        <v>18</v>
      </c>
      <c r="K73" s="2" t="str">
        <f>J73*363.09</f>
        <v>0</v>
      </c>
      <c r="L73" s="5"/>
    </row>
    <row r="74" spans="1:12" customHeight="1" ht="105" outlineLevel="4">
      <c r="A74" s="1"/>
      <c r="B74" s="1">
        <v>826746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27</v>
      </c>
      <c r="H74" s="2">
        <v>0</v>
      </c>
      <c r="I74" s="1">
        <v>0</v>
      </c>
      <c r="J74" s="3" t="s">
        <v>18</v>
      </c>
      <c r="K74" s="2" t="str">
        <f>J74*351.33</f>
        <v>0</v>
      </c>
      <c r="L74" s="5"/>
    </row>
    <row r="75" spans="1:12" customHeight="1" ht="105" outlineLevel="4">
      <c r="A75" s="1"/>
      <c r="B75" s="1">
        <v>836381</v>
      </c>
      <c r="C75" s="1" t="s">
        <v>288</v>
      </c>
      <c r="D75" s="1" t="s">
        <v>289</v>
      </c>
      <c r="E75" s="2" t="s">
        <v>290</v>
      </c>
      <c r="F75" s="2" t="s">
        <v>16</v>
      </c>
      <c r="G75" s="2">
        <v>0</v>
      </c>
      <c r="H75" s="2">
        <v>0</v>
      </c>
      <c r="I75" s="1">
        <v>0</v>
      </c>
      <c r="J75" s="3" t="s">
        <v>18</v>
      </c>
      <c r="K75" s="2" t="str">
        <f>J75*69.09</f>
        <v>0</v>
      </c>
      <c r="L75" s="5"/>
    </row>
    <row r="76" spans="1:12" customHeight="1" ht="105" outlineLevel="4">
      <c r="A76" s="1"/>
      <c r="B76" s="1">
        <v>836382</v>
      </c>
      <c r="C76" s="1" t="s">
        <v>291</v>
      </c>
      <c r="D76" s="1" t="s">
        <v>292</v>
      </c>
      <c r="E76" s="2" t="s">
        <v>293</v>
      </c>
      <c r="F76" s="2" t="s">
        <v>294</v>
      </c>
      <c r="G76" s="2" t="s">
        <v>45</v>
      </c>
      <c r="H76" s="2">
        <v>0</v>
      </c>
      <c r="I76" s="1">
        <v>0</v>
      </c>
      <c r="J76" s="3" t="s">
        <v>18</v>
      </c>
      <c r="K76" s="2" t="str">
        <f>J76*226.38</f>
        <v>0</v>
      </c>
      <c r="L76" s="5"/>
    </row>
    <row r="77" spans="1:12" customHeight="1" ht="105" outlineLevel="4">
      <c r="A77" s="1"/>
      <c r="B77" s="1">
        <v>836383</v>
      </c>
      <c r="C77" s="1" t="s">
        <v>295</v>
      </c>
      <c r="D77" s="1" t="s">
        <v>296</v>
      </c>
      <c r="E77" s="2" t="s">
        <v>297</v>
      </c>
      <c r="F77" s="2" t="s">
        <v>107</v>
      </c>
      <c r="G77" s="2" t="s">
        <v>45</v>
      </c>
      <c r="H77" s="2">
        <v>0</v>
      </c>
      <c r="I77" s="1">
        <v>0</v>
      </c>
      <c r="J77" s="3" t="s">
        <v>18</v>
      </c>
      <c r="K77" s="2" t="str">
        <f>J77*380.73</f>
        <v>0</v>
      </c>
      <c r="L77" s="5"/>
    </row>
    <row r="78" spans="1:12" customHeight="1" ht="105" outlineLevel="4">
      <c r="A78" s="1"/>
      <c r="B78" s="1">
        <v>836384</v>
      </c>
      <c r="C78" s="1" t="s">
        <v>298</v>
      </c>
      <c r="D78" s="1" t="s">
        <v>299</v>
      </c>
      <c r="E78" s="2" t="s">
        <v>300</v>
      </c>
      <c r="F78" s="2"/>
      <c r="G78" s="2" t="s">
        <v>45</v>
      </c>
      <c r="H78" s="2">
        <v>0</v>
      </c>
      <c r="I78" s="1">
        <v>0</v>
      </c>
      <c r="J78" s="3" t="s">
        <v>18</v>
      </c>
      <c r="K78" s="2" t="str">
        <f>J78*0</f>
        <v>0</v>
      </c>
      <c r="L78" s="5"/>
    </row>
    <row r="79" spans="1:12" customHeight="1" ht="105" outlineLevel="4">
      <c r="A79" s="1"/>
      <c r="B79" s="1">
        <v>836387</v>
      </c>
      <c r="C79" s="1" t="s">
        <v>301</v>
      </c>
      <c r="D79" s="1" t="s">
        <v>302</v>
      </c>
      <c r="E79" s="2" t="s">
        <v>303</v>
      </c>
      <c r="F79" s="2" t="s">
        <v>304</v>
      </c>
      <c r="G79" s="2" t="s">
        <v>45</v>
      </c>
      <c r="H79" s="2">
        <v>0</v>
      </c>
      <c r="I79" s="1">
        <v>0</v>
      </c>
      <c r="J79" s="3" t="s">
        <v>18</v>
      </c>
      <c r="K79" s="2" t="str">
        <f>J79*361.62</f>
        <v>0</v>
      </c>
      <c r="L79" s="5"/>
    </row>
    <row r="80" spans="1:12" customHeight="1" ht="105" outlineLevel="4">
      <c r="A80" s="1"/>
      <c r="B80" s="1">
        <v>836388</v>
      </c>
      <c r="C80" s="1" t="s">
        <v>305</v>
      </c>
      <c r="D80" s="1" t="s">
        <v>306</v>
      </c>
      <c r="E80" s="2" t="s">
        <v>307</v>
      </c>
      <c r="F80" s="2" t="s">
        <v>308</v>
      </c>
      <c r="G80" s="2" t="s">
        <v>45</v>
      </c>
      <c r="H80" s="2">
        <v>0</v>
      </c>
      <c r="I80" s="1">
        <v>0</v>
      </c>
      <c r="J80" s="3" t="s">
        <v>18</v>
      </c>
      <c r="K80" s="2" t="str">
        <f>J80*424.83</f>
        <v>0</v>
      </c>
      <c r="L80" s="5"/>
    </row>
    <row r="81" spans="1:12" customHeight="1" ht="105" outlineLevel="4">
      <c r="A81" s="1"/>
      <c r="B81" s="1">
        <v>836389</v>
      </c>
      <c r="C81" s="1" t="s">
        <v>309</v>
      </c>
      <c r="D81" s="1" t="s">
        <v>310</v>
      </c>
      <c r="E81" s="2" t="s">
        <v>311</v>
      </c>
      <c r="F81" s="2" t="s">
        <v>312</v>
      </c>
      <c r="G81" s="2" t="s">
        <v>45</v>
      </c>
      <c r="H81" s="2">
        <v>0</v>
      </c>
      <c r="I81" s="1">
        <v>0</v>
      </c>
      <c r="J81" s="3" t="s">
        <v>18</v>
      </c>
      <c r="K81" s="2" t="str">
        <f>J81*471.87</f>
        <v>0</v>
      </c>
      <c r="L81" s="5"/>
    </row>
    <row r="82" spans="1:12" customHeight="1" ht="105" outlineLevel="4">
      <c r="A82" s="1"/>
      <c r="B82" s="1">
        <v>836390</v>
      </c>
      <c r="C82" s="1" t="s">
        <v>313</v>
      </c>
      <c r="D82" s="1" t="s">
        <v>314</v>
      </c>
      <c r="E82" s="2" t="s">
        <v>315</v>
      </c>
      <c r="F82" s="2" t="s">
        <v>316</v>
      </c>
      <c r="G82" s="2">
        <v>4</v>
      </c>
      <c r="H82" s="2">
        <v>0</v>
      </c>
      <c r="I82" s="1">
        <v>0</v>
      </c>
      <c r="J82" s="3" t="s">
        <v>18</v>
      </c>
      <c r="K82" s="2" t="str">
        <f>J82*836.43</f>
        <v>0</v>
      </c>
      <c r="L82" s="5"/>
    </row>
    <row r="83" spans="1:12" customHeight="1" ht="105" outlineLevel="4">
      <c r="A83" s="1"/>
      <c r="B83" s="1">
        <v>836391</v>
      </c>
      <c r="C83" s="1" t="s">
        <v>317</v>
      </c>
      <c r="D83" s="1" t="s">
        <v>318</v>
      </c>
      <c r="E83" s="2" t="s">
        <v>319</v>
      </c>
      <c r="F83" s="2" t="s">
        <v>320</v>
      </c>
      <c r="G83" s="2">
        <v>4</v>
      </c>
      <c r="H83" s="2">
        <v>0</v>
      </c>
      <c r="I83" s="1">
        <v>0</v>
      </c>
      <c r="J83" s="3" t="s">
        <v>18</v>
      </c>
      <c r="K83" s="2" t="str">
        <f>J83*745.29</f>
        <v>0</v>
      </c>
      <c r="L83" s="5"/>
    </row>
    <row r="84" spans="1:12" customHeight="1" ht="105" outlineLevel="4">
      <c r="A84" s="1"/>
      <c r="B84" s="1">
        <v>836392</v>
      </c>
      <c r="C84" s="1" t="s">
        <v>321</v>
      </c>
      <c r="D84" s="1" t="s">
        <v>322</v>
      </c>
      <c r="E84" s="2" t="s">
        <v>323</v>
      </c>
      <c r="F84" s="2" t="s">
        <v>324</v>
      </c>
      <c r="G84" s="2" t="s">
        <v>50</v>
      </c>
      <c r="H84" s="2">
        <v>0</v>
      </c>
      <c r="I84" s="1">
        <v>0</v>
      </c>
      <c r="J84" s="3" t="s">
        <v>18</v>
      </c>
      <c r="K84" s="2" t="str">
        <f>J84*357.21</f>
        <v>0</v>
      </c>
      <c r="L84" s="5"/>
    </row>
    <row r="85" spans="1:12" customHeight="1" ht="105" outlineLevel="4">
      <c r="A85" s="1"/>
      <c r="B85" s="1">
        <v>836393</v>
      </c>
      <c r="C85" s="1" t="s">
        <v>325</v>
      </c>
      <c r="D85" s="1" t="s">
        <v>326</v>
      </c>
      <c r="E85" s="2" t="s">
        <v>327</v>
      </c>
      <c r="F85" s="2" t="s">
        <v>62</v>
      </c>
      <c r="G85" s="2" t="s">
        <v>45</v>
      </c>
      <c r="H85" s="2">
        <v>0</v>
      </c>
      <c r="I85" s="1">
        <v>0</v>
      </c>
      <c r="J85" s="3" t="s">
        <v>18</v>
      </c>
      <c r="K85" s="2" t="str">
        <f>J85*458.64</f>
        <v>0</v>
      </c>
      <c r="L85" s="5"/>
    </row>
    <row r="86" spans="1:12" customHeight="1" ht="105" outlineLevel="4">
      <c r="A86" s="1"/>
      <c r="B86" s="1">
        <v>836394</v>
      </c>
      <c r="C86" s="1" t="s">
        <v>328</v>
      </c>
      <c r="D86" s="1" t="s">
        <v>329</v>
      </c>
      <c r="E86" s="2" t="s">
        <v>330</v>
      </c>
      <c r="F86" s="2" t="s">
        <v>331</v>
      </c>
      <c r="G86" s="2">
        <v>7</v>
      </c>
      <c r="H86" s="2">
        <v>0</v>
      </c>
      <c r="I86" s="1">
        <v>0</v>
      </c>
      <c r="J86" s="3" t="s">
        <v>18</v>
      </c>
      <c r="K86" s="2" t="str">
        <f>J86*439.53</f>
        <v>0</v>
      </c>
      <c r="L86" s="5"/>
    </row>
    <row r="87" spans="1:12" customHeight="1" ht="105" outlineLevel="4">
      <c r="A87" s="1"/>
      <c r="B87" s="1">
        <v>868487</v>
      </c>
      <c r="C87" s="1" t="s">
        <v>332</v>
      </c>
      <c r="D87" s="1" t="s">
        <v>333</v>
      </c>
      <c r="E87" s="2" t="s">
        <v>334</v>
      </c>
      <c r="F87" s="2" t="s">
        <v>335</v>
      </c>
      <c r="G87" s="2" t="s">
        <v>45</v>
      </c>
      <c r="H87" s="2">
        <v>0</v>
      </c>
      <c r="I87" s="1">
        <v>0</v>
      </c>
      <c r="J87" s="3" t="s">
        <v>18</v>
      </c>
      <c r="K87" s="2" t="str">
        <f>J87*629.16</f>
        <v>0</v>
      </c>
      <c r="L87" s="5"/>
    </row>
    <row r="88" spans="1:12" customHeight="1" ht="105" outlineLevel="4">
      <c r="A88" s="1"/>
      <c r="B88" s="1">
        <v>868497</v>
      </c>
      <c r="C88" s="1" t="s">
        <v>336</v>
      </c>
      <c r="D88" s="1" t="s">
        <v>337</v>
      </c>
      <c r="E88" s="2" t="s">
        <v>338</v>
      </c>
      <c r="F88" s="2" t="s">
        <v>339</v>
      </c>
      <c r="G88" s="2" t="s">
        <v>27</v>
      </c>
      <c r="H88" s="2">
        <v>0</v>
      </c>
      <c r="I88" s="1">
        <v>0</v>
      </c>
      <c r="J88" s="3" t="s">
        <v>18</v>
      </c>
      <c r="K88" s="2" t="str">
        <f>J88*214.62</f>
        <v>0</v>
      </c>
      <c r="L88" s="5"/>
    </row>
    <row r="89" spans="1:12" customHeight="1" ht="105" outlineLevel="4">
      <c r="A89" s="1"/>
      <c r="B89" s="1">
        <v>868498</v>
      </c>
      <c r="C89" s="1" t="s">
        <v>340</v>
      </c>
      <c r="D89" s="1" t="s">
        <v>341</v>
      </c>
      <c r="E89" s="2" t="s">
        <v>342</v>
      </c>
      <c r="F89" s="2" t="s">
        <v>134</v>
      </c>
      <c r="G89" s="2" t="s">
        <v>40</v>
      </c>
      <c r="H89" s="2">
        <v>0</v>
      </c>
      <c r="I89" s="1">
        <v>0</v>
      </c>
      <c r="J89" s="3" t="s">
        <v>18</v>
      </c>
      <c r="K89" s="2" t="str">
        <f>J89*249.90</f>
        <v>0</v>
      </c>
      <c r="L89" s="5"/>
    </row>
    <row r="90" spans="1:12" customHeight="1" ht="105" outlineLevel="4">
      <c r="A90" s="1"/>
      <c r="B90" s="1">
        <v>871410</v>
      </c>
      <c r="C90" s="1" t="s">
        <v>343</v>
      </c>
      <c r="D90" s="1" t="s">
        <v>344</v>
      </c>
      <c r="E90" s="2" t="s">
        <v>345</v>
      </c>
      <c r="F90" s="2" t="s">
        <v>346</v>
      </c>
      <c r="G90" s="2" t="s">
        <v>50</v>
      </c>
      <c r="H90" s="2">
        <v>0</v>
      </c>
      <c r="I90" s="1">
        <v>0</v>
      </c>
      <c r="J90" s="3" t="s">
        <v>18</v>
      </c>
      <c r="K90" s="2" t="str">
        <f>J90*1068.69</f>
        <v>0</v>
      </c>
      <c r="L90" s="5"/>
    </row>
    <row r="91" spans="1:12" customHeight="1" ht="105" outlineLevel="4">
      <c r="A91" s="1"/>
      <c r="B91" s="1">
        <v>871411</v>
      </c>
      <c r="C91" s="1" t="s">
        <v>347</v>
      </c>
      <c r="D91" s="1" t="s">
        <v>348</v>
      </c>
      <c r="E91" s="2" t="s">
        <v>349</v>
      </c>
      <c r="F91" s="2" t="s">
        <v>350</v>
      </c>
      <c r="G91" s="2" t="s">
        <v>50</v>
      </c>
      <c r="H91" s="2">
        <v>0</v>
      </c>
      <c r="I91" s="1">
        <v>0</v>
      </c>
      <c r="J91" s="3" t="s">
        <v>18</v>
      </c>
      <c r="K91" s="2" t="str">
        <f>J91*438.06</f>
        <v>0</v>
      </c>
      <c r="L91" s="5"/>
    </row>
    <row r="92" spans="1:12" customHeight="1" ht="105" outlineLevel="4">
      <c r="A92" s="1"/>
      <c r="B92" s="1">
        <v>878118</v>
      </c>
      <c r="C92" s="1" t="s">
        <v>351</v>
      </c>
      <c r="D92" s="1" t="s">
        <v>352</v>
      </c>
      <c r="E92" s="2" t="s">
        <v>353</v>
      </c>
      <c r="F92" s="2" t="s">
        <v>354</v>
      </c>
      <c r="G92" s="2" t="s">
        <v>50</v>
      </c>
      <c r="H92" s="2">
        <v>0</v>
      </c>
      <c r="I92" s="1">
        <v>0</v>
      </c>
      <c r="J92" s="3" t="s">
        <v>18</v>
      </c>
      <c r="K92" s="2" t="str">
        <f>J92*60.27</f>
        <v>0</v>
      </c>
      <c r="L92" s="5"/>
    </row>
    <row r="93" spans="1:12" customHeight="1" ht="105" outlineLevel="4">
      <c r="A93" s="1"/>
      <c r="B93" s="1">
        <v>878119</v>
      </c>
      <c r="C93" s="1" t="s">
        <v>355</v>
      </c>
      <c r="D93" s="1" t="s">
        <v>356</v>
      </c>
      <c r="E93" s="2" t="s">
        <v>357</v>
      </c>
      <c r="F93" s="2" t="s">
        <v>358</v>
      </c>
      <c r="G93" s="2" t="s">
        <v>40</v>
      </c>
      <c r="H93" s="2">
        <v>0</v>
      </c>
      <c r="I93" s="1">
        <v>0</v>
      </c>
      <c r="J93" s="3" t="s">
        <v>18</v>
      </c>
      <c r="K93" s="2" t="str">
        <f>J93*92.61</f>
        <v>0</v>
      </c>
      <c r="L93" s="5"/>
    </row>
    <row r="94" spans="1:12" customHeight="1" ht="105" outlineLevel="4">
      <c r="A94" s="1"/>
      <c r="B94" s="1">
        <v>878120</v>
      </c>
      <c r="C94" s="1" t="s">
        <v>359</v>
      </c>
      <c r="D94" s="1" t="s">
        <v>360</v>
      </c>
      <c r="E94" s="2" t="s">
        <v>361</v>
      </c>
      <c r="F94" s="2" t="s">
        <v>122</v>
      </c>
      <c r="G94" s="2" t="s">
        <v>45</v>
      </c>
      <c r="H94" s="2">
        <v>0</v>
      </c>
      <c r="I94" s="1">
        <v>0</v>
      </c>
      <c r="J94" s="3" t="s">
        <v>18</v>
      </c>
      <c r="K94" s="2" t="str">
        <f>J94*157.29</f>
        <v>0</v>
      </c>
      <c r="L94" s="5"/>
    </row>
    <row r="95" spans="1:12" customHeight="1" ht="105" outlineLevel="4">
      <c r="A95" s="1"/>
      <c r="B95" s="1">
        <v>879201</v>
      </c>
      <c r="C95" s="1" t="s">
        <v>362</v>
      </c>
      <c r="D95" s="1" t="s">
        <v>363</v>
      </c>
      <c r="E95" s="2" t="s">
        <v>364</v>
      </c>
      <c r="F95" s="2" t="s">
        <v>365</v>
      </c>
      <c r="G95" s="2">
        <v>0</v>
      </c>
      <c r="H95" s="2">
        <v>0</v>
      </c>
      <c r="I95" s="1">
        <v>0</v>
      </c>
      <c r="J95" s="3" t="s">
        <v>18</v>
      </c>
      <c r="K95" s="2" t="str">
        <f>J95*690.90</f>
        <v>0</v>
      </c>
      <c r="L95" s="5"/>
    </row>
    <row r="96" spans="1:12" customHeight="1" ht="105" outlineLevel="4">
      <c r="A96" s="1"/>
      <c r="B96" s="1">
        <v>879311</v>
      </c>
      <c r="C96" s="1" t="s">
        <v>366</v>
      </c>
      <c r="D96" s="1" t="s">
        <v>367</v>
      </c>
      <c r="E96" s="2" t="s">
        <v>368</v>
      </c>
      <c r="F96" s="2" t="s">
        <v>369</v>
      </c>
      <c r="G96" s="2">
        <v>7</v>
      </c>
      <c r="H96" s="2">
        <v>0</v>
      </c>
      <c r="I96" s="1">
        <v>0</v>
      </c>
      <c r="J96" s="3" t="s">
        <v>18</v>
      </c>
      <c r="K96" s="2" t="str">
        <f>J96*1105.44</f>
        <v>0</v>
      </c>
      <c r="L96" s="5"/>
    </row>
    <row r="97" spans="1:12" customHeight="1" ht="105" outlineLevel="4">
      <c r="A97" s="1"/>
      <c r="B97" s="1">
        <v>879312</v>
      </c>
      <c r="C97" s="1" t="s">
        <v>370</v>
      </c>
      <c r="D97" s="1" t="s">
        <v>371</v>
      </c>
      <c r="E97" s="2" t="s">
        <v>372</v>
      </c>
      <c r="F97" s="2" t="s">
        <v>373</v>
      </c>
      <c r="G97" s="2" t="s">
        <v>45</v>
      </c>
      <c r="H97" s="2">
        <v>0</v>
      </c>
      <c r="I97" s="1">
        <v>0</v>
      </c>
      <c r="J97" s="3" t="s">
        <v>18</v>
      </c>
      <c r="K97" s="2" t="str">
        <f>J97*1215.69</f>
        <v>0</v>
      </c>
      <c r="L97" s="5"/>
    </row>
    <row r="98" spans="1:12" customHeight="1" ht="105" outlineLevel="4">
      <c r="A98" s="1"/>
      <c r="B98" s="1">
        <v>879364</v>
      </c>
      <c r="C98" s="1" t="s">
        <v>374</v>
      </c>
      <c r="D98" s="1" t="s">
        <v>375</v>
      </c>
      <c r="E98" s="2" t="s">
        <v>376</v>
      </c>
      <c r="F98" s="2" t="s">
        <v>377</v>
      </c>
      <c r="G98" s="2" t="s">
        <v>45</v>
      </c>
      <c r="H98" s="2">
        <v>0</v>
      </c>
      <c r="I98" s="1">
        <v>0</v>
      </c>
      <c r="J98" s="3" t="s">
        <v>18</v>
      </c>
      <c r="K98" s="2" t="str">
        <f>J98*294.00</f>
        <v>0</v>
      </c>
      <c r="L98" s="5"/>
    </row>
    <row r="99" spans="1:12" customHeight="1" ht="105" outlineLevel="4">
      <c r="A99" s="1"/>
      <c r="B99" s="1">
        <v>879365</v>
      </c>
      <c r="C99" s="1" t="s">
        <v>378</v>
      </c>
      <c r="D99" s="1" t="s">
        <v>379</v>
      </c>
      <c r="E99" s="2" t="s">
        <v>380</v>
      </c>
      <c r="F99" s="2" t="s">
        <v>381</v>
      </c>
      <c r="G99" s="2" t="s">
        <v>45</v>
      </c>
      <c r="H99" s="2">
        <v>0</v>
      </c>
      <c r="I99" s="1">
        <v>0</v>
      </c>
      <c r="J99" s="3" t="s">
        <v>18</v>
      </c>
      <c r="K99" s="2" t="str">
        <f>J99*377.79</f>
        <v>0</v>
      </c>
      <c r="L99" s="5"/>
    </row>
    <row r="100" spans="1:12" customHeight="1" ht="105" outlineLevel="4">
      <c r="A100" s="1"/>
      <c r="B100" s="1">
        <v>879366</v>
      </c>
      <c r="C100" s="1" t="s">
        <v>382</v>
      </c>
      <c r="D100" s="1" t="s">
        <v>383</v>
      </c>
      <c r="E100" s="2" t="s">
        <v>384</v>
      </c>
      <c r="F100" s="2" t="s">
        <v>385</v>
      </c>
      <c r="G100" s="2" t="s">
        <v>45</v>
      </c>
      <c r="H100" s="2">
        <v>0</v>
      </c>
      <c r="I100" s="1">
        <v>0</v>
      </c>
      <c r="J100" s="3" t="s">
        <v>18</v>
      </c>
      <c r="K100" s="2" t="str">
        <f>J100*408.66</f>
        <v>0</v>
      </c>
      <c r="L100" s="5"/>
    </row>
    <row r="101" spans="1:12" customHeight="1" ht="105" outlineLevel="4">
      <c r="A101" s="1"/>
      <c r="B101" s="1">
        <v>879367</v>
      </c>
      <c r="C101" s="1" t="s">
        <v>386</v>
      </c>
      <c r="D101" s="1" t="s">
        <v>387</v>
      </c>
      <c r="E101" s="2" t="s">
        <v>388</v>
      </c>
      <c r="F101" s="2" t="s">
        <v>389</v>
      </c>
      <c r="G101" s="2" t="s">
        <v>45</v>
      </c>
      <c r="H101" s="2">
        <v>0</v>
      </c>
      <c r="I101" s="1">
        <v>0</v>
      </c>
      <c r="J101" s="3" t="s">
        <v>18</v>
      </c>
      <c r="K101" s="2" t="str">
        <f>J101*490.98</f>
        <v>0</v>
      </c>
      <c r="L101" s="5"/>
    </row>
    <row r="102" spans="1:12" customHeight="1" ht="105" outlineLevel="4">
      <c r="A102" s="1"/>
      <c r="B102" s="1">
        <v>879368</v>
      </c>
      <c r="C102" s="1" t="s">
        <v>390</v>
      </c>
      <c r="D102" s="1" t="s">
        <v>391</v>
      </c>
      <c r="E102" s="2" t="s">
        <v>392</v>
      </c>
      <c r="F102" s="2" t="s">
        <v>393</v>
      </c>
      <c r="G102" s="2" t="s">
        <v>45</v>
      </c>
      <c r="H102" s="2">
        <v>0</v>
      </c>
      <c r="I102" s="1">
        <v>0</v>
      </c>
      <c r="J102" s="3" t="s">
        <v>18</v>
      </c>
      <c r="K102" s="2" t="str">
        <f>J102*723.24</f>
        <v>0</v>
      </c>
      <c r="L102" s="5"/>
    </row>
    <row r="103" spans="1:12" customHeight="1" ht="105" outlineLevel="4">
      <c r="A103" s="1"/>
      <c r="B103" s="1">
        <v>883578</v>
      </c>
      <c r="C103" s="1" t="s">
        <v>394</v>
      </c>
      <c r="D103" s="1" t="s">
        <v>395</v>
      </c>
      <c r="E103" s="2" t="s">
        <v>396</v>
      </c>
      <c r="F103" s="2" t="s">
        <v>397</v>
      </c>
      <c r="G103" s="2" t="s">
        <v>45</v>
      </c>
      <c r="H103" s="2">
        <v>0</v>
      </c>
      <c r="I103" s="1">
        <v>0</v>
      </c>
      <c r="J103" s="3" t="s">
        <v>18</v>
      </c>
      <c r="K103" s="2" t="str">
        <f>J103*664.44</f>
        <v>0</v>
      </c>
      <c r="L103" s="5"/>
    </row>
    <row r="104" spans="1:12" customHeight="1" ht="105" outlineLevel="4">
      <c r="A104" s="1"/>
      <c r="B104" s="1">
        <v>884720</v>
      </c>
      <c r="C104" s="1" t="s">
        <v>398</v>
      </c>
      <c r="D104" s="1" t="s">
        <v>399</v>
      </c>
      <c r="E104" s="2" t="s">
        <v>400</v>
      </c>
      <c r="F104" s="2" t="s">
        <v>401</v>
      </c>
      <c r="G104" s="2" t="s">
        <v>45</v>
      </c>
      <c r="H104" s="2">
        <v>0</v>
      </c>
      <c r="I104" s="1">
        <v>0</v>
      </c>
      <c r="J104" s="3" t="s">
        <v>18</v>
      </c>
      <c r="K104" s="2" t="str">
        <f>J104*510.09</f>
        <v>0</v>
      </c>
      <c r="L104" s="5"/>
    </row>
    <row r="105" spans="1:12" customHeight="1" ht="105" outlineLevel="4">
      <c r="A105" s="1"/>
      <c r="B105" s="1">
        <v>885073</v>
      </c>
      <c r="C105" s="1" t="s">
        <v>402</v>
      </c>
      <c r="D105" s="1" t="s">
        <v>403</v>
      </c>
      <c r="E105" s="2" t="s">
        <v>404</v>
      </c>
      <c r="F105" s="2" t="s">
        <v>405</v>
      </c>
      <c r="G105" s="2" t="s">
        <v>45</v>
      </c>
      <c r="H105" s="2">
        <v>0</v>
      </c>
      <c r="I105" s="1">
        <v>0</v>
      </c>
      <c r="J105" s="3" t="s">
        <v>18</v>
      </c>
      <c r="K105" s="2" t="str">
        <f>J105*1212.75</f>
        <v>0</v>
      </c>
      <c r="L105" s="5"/>
    </row>
    <row r="106" spans="1:12" customHeight="1" ht="105" outlineLevel="4">
      <c r="A106" s="1"/>
      <c r="B106" s="1">
        <v>885078</v>
      </c>
      <c r="C106" s="1" t="s">
        <v>406</v>
      </c>
      <c r="D106" s="1" t="s">
        <v>407</v>
      </c>
      <c r="E106" s="2" t="s">
        <v>408</v>
      </c>
      <c r="F106" s="2" t="s">
        <v>409</v>
      </c>
      <c r="G106" s="2">
        <v>5</v>
      </c>
      <c r="H106" s="2">
        <v>0</v>
      </c>
      <c r="I106" s="1">
        <v>0</v>
      </c>
      <c r="J106" s="3" t="s">
        <v>18</v>
      </c>
      <c r="K106" s="2" t="str">
        <f>J106*626.22</f>
        <v>0</v>
      </c>
      <c r="L106" s="5"/>
    </row>
    <row r="107" spans="1:12" customHeight="1" ht="105" outlineLevel="4">
      <c r="A107" s="1"/>
      <c r="B107" s="1">
        <v>885084</v>
      </c>
      <c r="C107" s="1" t="s">
        <v>410</v>
      </c>
      <c r="D107" s="1" t="s">
        <v>411</v>
      </c>
      <c r="E107" s="2" t="s">
        <v>412</v>
      </c>
      <c r="F107" s="2" t="s">
        <v>413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J107*185.22</f>
        <v>0</v>
      </c>
      <c r="L107" s="5"/>
    </row>
    <row r="108" spans="1:12" customHeight="1" ht="105" outlineLevel="4">
      <c r="A108" s="1"/>
      <c r="B108" s="1">
        <v>885085</v>
      </c>
      <c r="C108" s="1" t="s">
        <v>414</v>
      </c>
      <c r="D108" s="1" t="s">
        <v>415</v>
      </c>
      <c r="E108" s="2" t="s">
        <v>416</v>
      </c>
      <c r="F108" s="2" t="s">
        <v>417</v>
      </c>
      <c r="G108" s="2" t="s">
        <v>45</v>
      </c>
      <c r="H108" s="2">
        <v>0</v>
      </c>
      <c r="I108" s="1">
        <v>0</v>
      </c>
      <c r="J108" s="3" t="s">
        <v>18</v>
      </c>
      <c r="K108" s="2" t="str">
        <f>J108*235.20</f>
        <v>0</v>
      </c>
      <c r="L108" s="5"/>
    </row>
    <row r="109" spans="1:12" customHeight="1" ht="105" outlineLevel="4">
      <c r="A109" s="1"/>
      <c r="B109" s="1">
        <v>885086</v>
      </c>
      <c r="C109" s="1" t="s">
        <v>418</v>
      </c>
      <c r="D109" s="1" t="s">
        <v>419</v>
      </c>
      <c r="E109" s="2" t="s">
        <v>420</v>
      </c>
      <c r="F109" s="2" t="s">
        <v>421</v>
      </c>
      <c r="G109" s="2" t="s">
        <v>45</v>
      </c>
      <c r="H109" s="2">
        <v>0</v>
      </c>
      <c r="I109" s="1">
        <v>0</v>
      </c>
      <c r="J109" s="3" t="s">
        <v>18</v>
      </c>
      <c r="K109" s="2" t="str">
        <f>J109*220.50</f>
        <v>0</v>
      </c>
      <c r="L109" s="5"/>
    </row>
    <row r="110" spans="1:12" customHeight="1" ht="105" outlineLevel="4">
      <c r="A110" s="1"/>
      <c r="B110" s="1">
        <v>885087</v>
      </c>
      <c r="C110" s="1" t="s">
        <v>422</v>
      </c>
      <c r="D110" s="1" t="s">
        <v>423</v>
      </c>
      <c r="E110" s="2" t="s">
        <v>424</v>
      </c>
      <c r="F110" s="2" t="s">
        <v>425</v>
      </c>
      <c r="G110" s="2">
        <v>9</v>
      </c>
      <c r="H110" s="2">
        <v>0</v>
      </c>
      <c r="I110" s="1">
        <v>0</v>
      </c>
      <c r="J110" s="3" t="s">
        <v>18</v>
      </c>
      <c r="K110" s="2" t="str">
        <f>J110*241.08</f>
        <v>0</v>
      </c>
      <c r="L110" s="5"/>
    </row>
    <row r="111" spans="1:12" customHeight="1" ht="105" outlineLevel="4">
      <c r="A111" s="1"/>
      <c r="B111" s="1">
        <v>885088</v>
      </c>
      <c r="C111" s="1" t="s">
        <v>426</v>
      </c>
      <c r="D111" s="1" t="s">
        <v>427</v>
      </c>
      <c r="E111" s="2" t="s">
        <v>428</v>
      </c>
      <c r="F111" s="2" t="s">
        <v>429</v>
      </c>
      <c r="G111" s="2" t="s">
        <v>45</v>
      </c>
      <c r="H111" s="2">
        <v>0</v>
      </c>
      <c r="I111" s="1">
        <v>0</v>
      </c>
      <c r="J111" s="3" t="s">
        <v>18</v>
      </c>
      <c r="K111" s="2" t="str">
        <f>J111*354.27</f>
        <v>0</v>
      </c>
      <c r="L111" s="5"/>
    </row>
    <row r="112" spans="1:12" customHeight="1" ht="105" outlineLevel="4">
      <c r="A112" s="1"/>
      <c r="B112" s="1">
        <v>885976</v>
      </c>
      <c r="C112" s="1" t="s">
        <v>430</v>
      </c>
      <c r="D112" s="1" t="s">
        <v>431</v>
      </c>
      <c r="E112" s="2" t="s">
        <v>432</v>
      </c>
      <c r="F112" s="2" t="s">
        <v>433</v>
      </c>
      <c r="G112" s="2">
        <v>8</v>
      </c>
      <c r="H112" s="2">
        <v>0</v>
      </c>
      <c r="I112" s="1">
        <v>0</v>
      </c>
      <c r="J112" s="3" t="s">
        <v>18</v>
      </c>
      <c r="K112" s="2" t="str">
        <f>J112*421.89</f>
        <v>0</v>
      </c>
      <c r="L112" s="5"/>
    </row>
    <row r="113" spans="1:12" customHeight="1" ht="105" outlineLevel="4">
      <c r="A113" s="1"/>
      <c r="B113" s="1">
        <v>885983</v>
      </c>
      <c r="C113" s="1" t="s">
        <v>434</v>
      </c>
      <c r="D113" s="1" t="s">
        <v>435</v>
      </c>
      <c r="E113" s="2" t="s">
        <v>436</v>
      </c>
      <c r="F113" s="2" t="s">
        <v>437</v>
      </c>
      <c r="G113" s="2" t="s">
        <v>50</v>
      </c>
      <c r="H113" s="2">
        <v>0</v>
      </c>
      <c r="I113" s="1">
        <v>0</v>
      </c>
      <c r="J113" s="3" t="s">
        <v>18</v>
      </c>
      <c r="K113" s="2" t="str">
        <f>J113*352.80</f>
        <v>0</v>
      </c>
      <c r="L113" s="5"/>
    </row>
    <row r="114" spans="1:12" customHeight="1" ht="105" outlineLevel="4">
      <c r="A114" s="1"/>
      <c r="B114" s="1">
        <v>885984</v>
      </c>
      <c r="C114" s="1" t="s">
        <v>438</v>
      </c>
      <c r="D114" s="1" t="s">
        <v>439</v>
      </c>
      <c r="E114" s="2" t="s">
        <v>440</v>
      </c>
      <c r="F114" s="2" t="s">
        <v>441</v>
      </c>
      <c r="G114" s="2" t="s">
        <v>45</v>
      </c>
      <c r="H114" s="2">
        <v>0</v>
      </c>
      <c r="I114" s="1">
        <v>0</v>
      </c>
      <c r="J114" s="3" t="s">
        <v>18</v>
      </c>
      <c r="K114" s="2" t="str">
        <f>J114*395.43</f>
        <v>0</v>
      </c>
      <c r="L114" s="5"/>
    </row>
    <row r="115" spans="1:12" customHeight="1" ht="105" outlineLevel="4">
      <c r="A115" s="1"/>
      <c r="B115" s="1">
        <v>885985</v>
      </c>
      <c r="C115" s="1" t="s">
        <v>442</v>
      </c>
      <c r="D115" s="1" t="s">
        <v>443</v>
      </c>
      <c r="E115" s="2" t="s">
        <v>444</v>
      </c>
      <c r="F115" s="2" t="s">
        <v>445</v>
      </c>
      <c r="G115" s="2">
        <v>9</v>
      </c>
      <c r="H115" s="2">
        <v>0</v>
      </c>
      <c r="I115" s="1">
        <v>0</v>
      </c>
      <c r="J115" s="3" t="s">
        <v>18</v>
      </c>
      <c r="K115" s="2" t="str">
        <f>J115*623.28</f>
        <v>0</v>
      </c>
      <c r="L115" s="5"/>
    </row>
    <row r="116" spans="1:12" customHeight="1" ht="105" outlineLevel="4">
      <c r="A116" s="1"/>
      <c r="B116" s="1">
        <v>885987</v>
      </c>
      <c r="C116" s="1" t="s">
        <v>446</v>
      </c>
      <c r="D116" s="1" t="s">
        <v>447</v>
      </c>
      <c r="E116" s="2" t="s">
        <v>448</v>
      </c>
      <c r="F116" s="2" t="s">
        <v>339</v>
      </c>
      <c r="G116" s="2" t="s">
        <v>45</v>
      </c>
      <c r="H116" s="2">
        <v>0</v>
      </c>
      <c r="I116" s="1">
        <v>0</v>
      </c>
      <c r="J116" s="3" t="s">
        <v>18</v>
      </c>
      <c r="K116" s="2" t="str">
        <f>J116*214.62</f>
        <v>0</v>
      </c>
      <c r="L116" s="5"/>
    </row>
    <row r="117" spans="1:12" customHeight="1" ht="105" outlineLevel="4">
      <c r="A117" s="1"/>
      <c r="B117" s="1">
        <v>885988</v>
      </c>
      <c r="C117" s="1" t="s">
        <v>449</v>
      </c>
      <c r="D117" s="1" t="s">
        <v>450</v>
      </c>
      <c r="E117" s="2" t="s">
        <v>451</v>
      </c>
      <c r="F117" s="2" t="s">
        <v>452</v>
      </c>
      <c r="G117" s="2" t="s">
        <v>45</v>
      </c>
      <c r="H117" s="2">
        <v>0</v>
      </c>
      <c r="I117" s="1">
        <v>0</v>
      </c>
      <c r="J117" s="3" t="s">
        <v>18</v>
      </c>
      <c r="K117" s="2" t="str">
        <f>J117*213.15</f>
        <v>0</v>
      </c>
      <c r="L117" s="5"/>
    </row>
    <row r="118" spans="1:12" customHeight="1" ht="105" outlineLevel="4">
      <c r="A118" s="1"/>
      <c r="B118" s="1">
        <v>886078</v>
      </c>
      <c r="C118" s="1" t="s">
        <v>453</v>
      </c>
      <c r="D118" s="1" t="s">
        <v>454</v>
      </c>
      <c r="E118" s="2" t="s">
        <v>455</v>
      </c>
      <c r="F118" s="2" t="s">
        <v>456</v>
      </c>
      <c r="G118" s="2" t="s">
        <v>45</v>
      </c>
      <c r="H118" s="2">
        <v>0</v>
      </c>
      <c r="I118" s="1">
        <v>0</v>
      </c>
      <c r="J118" s="3" t="s">
        <v>18</v>
      </c>
      <c r="K118" s="2" t="str">
        <f>J118*368.97</f>
        <v>0</v>
      </c>
      <c r="L118" s="5"/>
    </row>
    <row r="119" spans="1:12" customHeight="1" ht="105" outlineLevel="4">
      <c r="A119" s="1"/>
      <c r="B119" s="1">
        <v>886079</v>
      </c>
      <c r="C119" s="1" t="s">
        <v>457</v>
      </c>
      <c r="D119" s="1" t="s">
        <v>458</v>
      </c>
      <c r="E119" s="2" t="s">
        <v>459</v>
      </c>
      <c r="F119" s="2" t="s">
        <v>460</v>
      </c>
      <c r="G119" s="2" t="s">
        <v>45</v>
      </c>
      <c r="H119" s="2">
        <v>0</v>
      </c>
      <c r="I119" s="1">
        <v>0</v>
      </c>
      <c r="J119" s="3" t="s">
        <v>18</v>
      </c>
      <c r="K119" s="2" t="str">
        <f>J119*435.12</f>
        <v>0</v>
      </c>
      <c r="L119" s="5"/>
    </row>
    <row r="120" spans="1:12" customHeight="1" ht="105" outlineLevel="4">
      <c r="A120" s="1"/>
      <c r="B120" s="1">
        <v>886080</v>
      </c>
      <c r="C120" s="1" t="s">
        <v>461</v>
      </c>
      <c r="D120" s="1" t="s">
        <v>462</v>
      </c>
      <c r="E120" s="2" t="s">
        <v>463</v>
      </c>
      <c r="F120" s="2" t="s">
        <v>464</v>
      </c>
      <c r="G120" s="2" t="s">
        <v>45</v>
      </c>
      <c r="H120" s="2">
        <v>0</v>
      </c>
      <c r="I120" s="1">
        <v>0</v>
      </c>
      <c r="J120" s="3" t="s">
        <v>18</v>
      </c>
      <c r="K120" s="2" t="str">
        <f>J120*330.75</f>
        <v>0</v>
      </c>
      <c r="L120" s="5"/>
    </row>
    <row r="121" spans="1:12" customHeight="1" ht="105" outlineLevel="4">
      <c r="A121" s="1"/>
      <c r="B121" s="1">
        <v>886081</v>
      </c>
      <c r="C121" s="1" t="s">
        <v>465</v>
      </c>
      <c r="D121" s="1" t="s">
        <v>466</v>
      </c>
      <c r="E121" s="2" t="s">
        <v>467</v>
      </c>
      <c r="F121" s="2" t="s">
        <v>275</v>
      </c>
      <c r="G121" s="2" t="s">
        <v>45</v>
      </c>
      <c r="H121" s="2">
        <v>0</v>
      </c>
      <c r="I121" s="1">
        <v>0</v>
      </c>
      <c r="J121" s="3" t="s">
        <v>18</v>
      </c>
      <c r="K121" s="2" t="str">
        <f>J121*329.28</f>
        <v>0</v>
      </c>
      <c r="L121" s="5"/>
    </row>
    <row r="122" spans="1:12" customHeight="1" ht="105" outlineLevel="4">
      <c r="A122" s="1"/>
      <c r="B122" s="1">
        <v>886082</v>
      </c>
      <c r="C122" s="1" t="s">
        <v>468</v>
      </c>
      <c r="D122" s="1" t="s">
        <v>469</v>
      </c>
      <c r="E122" s="2" t="s">
        <v>470</v>
      </c>
      <c r="F122" s="2" t="s">
        <v>381</v>
      </c>
      <c r="G122" s="2" t="s">
        <v>45</v>
      </c>
      <c r="H122" s="2">
        <v>0</v>
      </c>
      <c r="I122" s="1">
        <v>0</v>
      </c>
      <c r="J122" s="3" t="s">
        <v>18</v>
      </c>
      <c r="K122" s="2" t="str">
        <f>J122*377.79</f>
        <v>0</v>
      </c>
      <c r="L122" s="5"/>
    </row>
    <row r="123" spans="1:12" customHeight="1" ht="105" outlineLevel="4">
      <c r="A123" s="1"/>
      <c r="B123" s="1">
        <v>886083</v>
      </c>
      <c r="C123" s="1" t="s">
        <v>471</v>
      </c>
      <c r="D123" s="1" t="s">
        <v>472</v>
      </c>
      <c r="E123" s="2" t="s">
        <v>473</v>
      </c>
      <c r="F123" s="2" t="s">
        <v>474</v>
      </c>
      <c r="G123" s="2" t="s">
        <v>45</v>
      </c>
      <c r="H123" s="2">
        <v>0</v>
      </c>
      <c r="I123" s="1">
        <v>0</v>
      </c>
      <c r="J123" s="3" t="s">
        <v>18</v>
      </c>
      <c r="K123" s="2" t="str">
        <f>J123*768.81</f>
        <v>0</v>
      </c>
      <c r="L123" s="5"/>
    </row>
    <row r="124" spans="1:12" customHeight="1" ht="105" outlineLevel="4">
      <c r="A124" s="1"/>
      <c r="B124" s="1">
        <v>886084</v>
      </c>
      <c r="C124" s="1" t="s">
        <v>475</v>
      </c>
      <c r="D124" s="1" t="s">
        <v>476</v>
      </c>
      <c r="E124" s="2" t="s">
        <v>477</v>
      </c>
      <c r="F124" s="2" t="s">
        <v>478</v>
      </c>
      <c r="G124" s="2" t="s">
        <v>45</v>
      </c>
      <c r="H124" s="2">
        <v>0</v>
      </c>
      <c r="I124" s="1">
        <v>0</v>
      </c>
      <c r="J124" s="3" t="s">
        <v>18</v>
      </c>
      <c r="K124" s="2" t="str">
        <f>J124*333.69</f>
        <v>0</v>
      </c>
      <c r="L124" s="5"/>
    </row>
    <row r="125" spans="1:12" customHeight="1" ht="105" outlineLevel="4">
      <c r="A125" s="1"/>
      <c r="B125" s="1">
        <v>955755</v>
      </c>
      <c r="C125" s="1" t="s">
        <v>479</v>
      </c>
      <c r="D125" s="1" t="s">
        <v>480</v>
      </c>
      <c r="E125" s="2" t="s">
        <v>481</v>
      </c>
      <c r="F125" s="2" t="s">
        <v>482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J125*702.66</f>
        <v>0</v>
      </c>
      <c r="L125" s="5"/>
    </row>
    <row r="126" spans="1:12" customHeight="1" ht="105" outlineLevel="4">
      <c r="A126" s="1"/>
      <c r="B126" s="1">
        <v>955756</v>
      </c>
      <c r="C126" s="1" t="s">
        <v>483</v>
      </c>
      <c r="D126" s="1" t="s">
        <v>484</v>
      </c>
      <c r="E126" s="2" t="s">
        <v>485</v>
      </c>
      <c r="F126" s="2" t="s">
        <v>486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J126*501.27</f>
        <v>0</v>
      </c>
      <c r="L126" s="5"/>
    </row>
    <row r="127" spans="1:12" customHeight="1" ht="105" outlineLevel="4">
      <c r="A127" s="1"/>
      <c r="B127" s="1">
        <v>954097</v>
      </c>
      <c r="C127" s="1" t="s">
        <v>487</v>
      </c>
      <c r="D127" s="1" t="s">
        <v>488</v>
      </c>
      <c r="E127" s="2" t="s">
        <v>489</v>
      </c>
      <c r="F127" s="2" t="s">
        <v>490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J127*245.49</f>
        <v>0</v>
      </c>
      <c r="L127" s="5"/>
    </row>
    <row r="128" spans="1:12" customHeight="1" ht="105" outlineLevel="4">
      <c r="A128" s="1"/>
      <c r="B128" s="1">
        <v>954098</v>
      </c>
      <c r="C128" s="1" t="s">
        <v>491</v>
      </c>
      <c r="D128" s="1" t="s">
        <v>492</v>
      </c>
      <c r="E128" s="2" t="s">
        <v>493</v>
      </c>
      <c r="F128" s="2" t="s">
        <v>494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J128*461.58</f>
        <v>0</v>
      </c>
      <c r="L128" s="5"/>
    </row>
    <row r="129" spans="1:12" customHeight="1" ht="105" outlineLevel="4">
      <c r="A129" s="1"/>
      <c r="B129" s="1">
        <v>954099</v>
      </c>
      <c r="C129" s="1" t="s">
        <v>495</v>
      </c>
      <c r="D129" s="1" t="s">
        <v>496</v>
      </c>
      <c r="E129" s="2" t="s">
        <v>497</v>
      </c>
      <c r="F129" s="2" t="s">
        <v>498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J129*642.39</f>
        <v>0</v>
      </c>
      <c r="L129" s="5"/>
    </row>
    <row r="130" spans="1:12" customHeight="1" ht="105" outlineLevel="4">
      <c r="A130" s="1"/>
      <c r="B130" s="1">
        <v>955845</v>
      </c>
      <c r="C130" s="1" t="s">
        <v>499</v>
      </c>
      <c r="D130" s="1" t="s">
        <v>500</v>
      </c>
      <c r="E130" s="2" t="s">
        <v>501</v>
      </c>
      <c r="F130" s="2" t="s">
        <v>502</v>
      </c>
      <c r="G130" s="2">
        <v>1</v>
      </c>
      <c r="H130" s="2">
        <v>0</v>
      </c>
      <c r="I130" s="1">
        <v>0</v>
      </c>
      <c r="J130" s="3" t="s">
        <v>18</v>
      </c>
      <c r="K130" s="2" t="str">
        <f>J130*973.14</f>
        <v>0</v>
      </c>
      <c r="L130" s="5"/>
    </row>
    <row r="131" spans="1:12" customHeight="1" ht="105" outlineLevel="4">
      <c r="A131" s="1"/>
      <c r="B131" s="1">
        <v>955846</v>
      </c>
      <c r="C131" s="1" t="s">
        <v>503</v>
      </c>
      <c r="D131" s="1" t="s">
        <v>504</v>
      </c>
      <c r="E131" s="2" t="s">
        <v>505</v>
      </c>
      <c r="F131" s="2" t="s">
        <v>506</v>
      </c>
      <c r="G131" s="2">
        <v>1</v>
      </c>
      <c r="H131" s="2">
        <v>0</v>
      </c>
      <c r="I131" s="1">
        <v>0</v>
      </c>
      <c r="J131" s="3" t="s">
        <v>18</v>
      </c>
      <c r="K131" s="2" t="str">
        <f>J131*1042.23</f>
        <v>0</v>
      </c>
      <c r="L1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2026-04-20T20:08:00+03:00</dcterms:created>
  <dcterms:modified xsi:type="dcterms:W3CDTF">2026-04-20T20:08:00+03:00</dcterms:modified>
  <dc:title>Untitled Spreadsheet</dc:title>
  <dc:description/>
  <dc:subject/>
  <cp:keywords/>
  <cp:category/>
</cp:coreProperties>
</file>