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<sst xmlns="http://schemas.openxmlformats.org/spreadsheetml/2006/main" uniqueCount="261">
  <si>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</si>
  <si>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</si>
  <si>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</si>
  <si>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</si>
  <si>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</si>
  <si>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</si>
  <si>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</si>
  <si>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</si>
  <si>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</si>
  <si>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</si>
  <si>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</si>
  <si>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</si>
  <si>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VIEIR</t>
  </si>
  <si>
    <t>Смесители для кухни VIEIR (латунь)</t>
  </si>
  <si>
    <t>SMS-260001</t>
  </si>
  <si>
    <t>V204022</t>
  </si>
  <si>
    <t>Смеситель одноручковый для кухни с плоским поворотным средним изливом VIEIR (1/10шт)</t>
  </si>
  <si>
    <t>2 791.53 руб.</t>
  </si>
  <si>
    <t>шт</t>
  </si>
  <si>
    <t>SMS-260002</t>
  </si>
  <si>
    <t>V093521</t>
  </si>
  <si>
    <t>Смеситель одноручковый для кухни с поворотным высоким изливом VIEIR (1/10шт)</t>
  </si>
  <si>
    <t>2 695.98 руб.</t>
  </si>
  <si>
    <t>SMS-260003</t>
  </si>
  <si>
    <t>V103521</t>
  </si>
  <si>
    <t>2 684.21 руб.</t>
  </si>
  <si>
    <t>SMS-260004</t>
  </si>
  <si>
    <t>V174021</t>
  </si>
  <si>
    <t>3 403.02 руб.</t>
  </si>
  <si>
    <t>SMS-260005</t>
  </si>
  <si>
    <t>V174022</t>
  </si>
  <si>
    <t>2 353.18 руб.</t>
  </si>
  <si>
    <t>SMS-260006</t>
  </si>
  <si>
    <t>V184021</t>
  </si>
  <si>
    <t>3 638.25 руб.</t>
  </si>
  <si>
    <t>SMS-260007</t>
  </si>
  <si>
    <t>V184022</t>
  </si>
  <si>
    <t>2 497.53 руб.</t>
  </si>
  <si>
    <t>SMS-260008</t>
  </si>
  <si>
    <t>V194021</t>
  </si>
  <si>
    <t>2 967.95 руб.</t>
  </si>
  <si>
    <t>SMS-260009</t>
  </si>
  <si>
    <t>V194022</t>
  </si>
  <si>
    <t>2 124.15 руб.</t>
  </si>
  <si>
    <t>SMS-260010</t>
  </si>
  <si>
    <t>V204021</t>
  </si>
  <si>
    <t>2 744.49 руб.</t>
  </si>
  <si>
    <t>SMS-260011</t>
  </si>
  <si>
    <t>V033521</t>
  </si>
  <si>
    <t>3 067.89 руб.</t>
  </si>
  <si>
    <t>SMS-260012</t>
  </si>
  <si>
    <t>V033522</t>
  </si>
  <si>
    <t>2 600.43 руб.</t>
  </si>
  <si>
    <t>SMS-260013</t>
  </si>
  <si>
    <t>V033523</t>
  </si>
  <si>
    <t>Смеситель одноручковый для кухни с гибким изливом VIEIR (1/10шт)</t>
  </si>
  <si>
    <t>3 129.63 руб.</t>
  </si>
  <si>
    <t>SMS-260014</t>
  </si>
  <si>
    <t>V063521</t>
  </si>
  <si>
    <t>2 719.50 руб.</t>
  </si>
  <si>
    <t>SMS-260015</t>
  </si>
  <si>
    <t>V063522</t>
  </si>
  <si>
    <t>2 115.33 руб.</t>
  </si>
  <si>
    <t>SMS-260016</t>
  </si>
  <si>
    <t>V073521</t>
  </si>
  <si>
    <t>3 217.65 руб.</t>
  </si>
  <si>
    <t>SMS-260017</t>
  </si>
  <si>
    <t>V073522</t>
  </si>
  <si>
    <t>2 682.32 руб.</t>
  </si>
  <si>
    <t>SMS-260019</t>
  </si>
  <si>
    <t>V243521</t>
  </si>
  <si>
    <t>3 194.95 руб.</t>
  </si>
  <si>
    <t>SMS-260020</t>
  </si>
  <si>
    <t>V013521</t>
  </si>
  <si>
    <t>3 091.41 руб.</t>
  </si>
  <si>
    <t>SMS-260021</t>
  </si>
  <si>
    <t>V093520</t>
  </si>
  <si>
    <t>3 888.15 руб.</t>
  </si>
  <si>
    <t>SMS-260022</t>
  </si>
  <si>
    <t>V093523</t>
  </si>
  <si>
    <t>SMS-260023</t>
  </si>
  <si>
    <t>V103520</t>
  </si>
  <si>
    <t>3 556.25 руб.</t>
  </si>
  <si>
    <t>SMS-260024</t>
  </si>
  <si>
    <t>V103523</t>
  </si>
  <si>
    <t>2 769.33 руб.</t>
  </si>
  <si>
    <t>SMS-260025</t>
  </si>
  <si>
    <t>V120122</t>
  </si>
  <si>
    <t>Смеситель двуручковый для кухни с поворотным высоким изливом VIEIR (1/10шт)</t>
  </si>
  <si>
    <t>3 156.09 руб.</t>
  </si>
  <si>
    <t>SMS-260026</t>
  </si>
  <si>
    <t>V150112</t>
  </si>
  <si>
    <t>Смеситель двуручковый для кухни  VIEIR (1/10шт)</t>
  </si>
  <si>
    <t>3 528.00 руб.</t>
  </si>
  <si>
    <t>SMS-260027</t>
  </si>
  <si>
    <t>V150121</t>
  </si>
  <si>
    <t>3 419.22 руб.</t>
  </si>
  <si>
    <t>SMS-260028</t>
  </si>
  <si>
    <t>V130122</t>
  </si>
  <si>
    <t>3 014.97 руб.</t>
  </si>
  <si>
    <t>SMS-260029</t>
  </si>
  <si>
    <t>V130112</t>
  </si>
  <si>
    <t>3 062.01 руб.</t>
  </si>
  <si>
    <t>SMS-260030</t>
  </si>
  <si>
    <t>V023521F</t>
  </si>
  <si>
    <t>Смеситель одноручковый для кухни с гибким изливом (белый) VIEIR (1/10шт)</t>
  </si>
  <si>
    <t>3 536.82 руб.</t>
  </si>
  <si>
    <t>SMS-260031</t>
  </si>
  <si>
    <t>V043521F</t>
  </si>
  <si>
    <t>3 819.06 руб.</t>
  </si>
  <si>
    <t>SMS-260032</t>
  </si>
  <si>
    <t>V023521H</t>
  </si>
  <si>
    <t>Смеситель одноручковый для кухни с гибким изливом (серый) VIEIR (1/10шт)</t>
  </si>
  <si>
    <t>SMS-260033</t>
  </si>
  <si>
    <t>V043521H</t>
  </si>
  <si>
    <t>4 080.72 руб.</t>
  </si>
  <si>
    <t>SMS-260034</t>
  </si>
  <si>
    <t>V023521C</t>
  </si>
  <si>
    <t>Смеситель одноручковый для кухни с гибким изливом (черный) VIEIR (1/10шт)</t>
  </si>
  <si>
    <t>SMS-260035</t>
  </si>
  <si>
    <t>V043521С</t>
  </si>
  <si>
    <t>3 958.71 руб.</t>
  </si>
  <si>
    <t>SMS-260036</t>
  </si>
  <si>
    <t>V15001B</t>
  </si>
  <si>
    <t>Смеситель комбинированный для кухни СРЕДНИЙ с краном для питьевой воды (БЕЖЕВЫЙ) VIEIR (10шт)</t>
  </si>
  <si>
    <t>6 075.51 руб.</t>
  </si>
  <si>
    <t>SMS-260037</t>
  </si>
  <si>
    <t>V15001C</t>
  </si>
  <si>
    <t>Смеситель комбинированный для кухни СРЕДНИЙ с краном для питьевой воды (ЧЕРНЫЙ) VIEIR (10шт)</t>
  </si>
  <si>
    <t>SMS-260038</t>
  </si>
  <si>
    <t>V15002</t>
  </si>
  <si>
    <t>Смеситель комбинированный для кухни ВЫСОКИЙ с краном для питьевой воды (ХРОМ) VIEIR (10шт)</t>
  </si>
  <si>
    <t>4 802.49 руб.</t>
  </si>
  <si>
    <t>SMS-260039</t>
  </si>
  <si>
    <t>V15002B</t>
  </si>
  <si>
    <t>Смеситель комбинированный для кухни ВЫСОКИЙ с краном для питьевой воды (БЕЖЕВЫЙ) VIEIR (10шт)</t>
  </si>
  <si>
    <t>SMS-260040</t>
  </si>
  <si>
    <t>V15002C</t>
  </si>
  <si>
    <t>Смеситель комбинированный для кухни ВЫСОКИЙ с краном для питьевой воды (ЧЕРНЫЙ) VIEIR (10шт)</t>
  </si>
  <si>
    <t>SMS-260041</t>
  </si>
  <si>
    <t>V15002G</t>
  </si>
  <si>
    <t>Смеситель комбинированный для кухни ВЫСОКИЙ с краном для питьевой воды (МАТ. ХРОМ) VIEIR (10шт)</t>
  </si>
  <si>
    <t>5 275.83 руб.</t>
  </si>
  <si>
    <t>SMS-260042</t>
  </si>
  <si>
    <t>V15003B</t>
  </si>
  <si>
    <t>5 397.84 руб.</t>
  </si>
  <si>
    <t>SMS-260043</t>
  </si>
  <si>
    <t>V15003</t>
  </si>
  <si>
    <t>5 237.61 руб.</t>
  </si>
  <si>
    <t>SMS-260044</t>
  </si>
  <si>
    <t>V15003C</t>
  </si>
  <si>
    <t>SMS-260045</t>
  </si>
  <si>
    <t>V15003D</t>
  </si>
  <si>
    <t>Смеситель комбинированный для кухни СРЕДНИЙ с краном для питьевой воды (БРОНЗА) VIEIR (10шт)</t>
  </si>
  <si>
    <t>5 960.85 руб.</t>
  </si>
  <si>
    <t>SMS-260046</t>
  </si>
  <si>
    <t>V15004</t>
  </si>
  <si>
    <t>5 264.07 руб.</t>
  </si>
  <si>
    <t>SMS-260047</t>
  </si>
  <si>
    <t>V15005F</t>
  </si>
  <si>
    <t>Смеситель комбинированный для кухни гибкий излив с краном для питьевой воды (БЕЛЫЙ) VIEIR (10шт)</t>
  </si>
  <si>
    <t>10 088.01 руб.</t>
  </si>
  <si>
    <t>SMS-260048</t>
  </si>
  <si>
    <t>V15005C</t>
  </si>
  <si>
    <t>Смеситель комбинированный для кухни гибкий излив с краном для питьевой воды (ЧЕРНЫЙ) VIEIR (10шт)</t>
  </si>
  <si>
    <t>5 925.57 руб.</t>
  </si>
  <si>
    <t>SMS-260049</t>
  </si>
  <si>
    <t>V15006C</t>
  </si>
  <si>
    <t>5 766.81 руб.</t>
  </si>
  <si>
    <t>SMS-260050</t>
  </si>
  <si>
    <t>V15006F</t>
  </si>
  <si>
    <t>SMS-260051</t>
  </si>
  <si>
    <t>V15007</t>
  </si>
  <si>
    <t>8 648.49 руб.</t>
  </si>
  <si>
    <t>SMS-260052</t>
  </si>
  <si>
    <t>V15007F</t>
  </si>
  <si>
    <t>8 650.38 руб.</t>
  </si>
  <si>
    <t>SMS-260053</t>
  </si>
  <si>
    <t>V15007G</t>
  </si>
  <si>
    <t>Смеситель комбинированный для кухни гибкий излив с краном для питьевой воды (СЕРЫЙ) VIEIR (10шт)</t>
  </si>
  <si>
    <t>6 997.20 руб.</t>
  </si>
  <si>
    <t>SMS-260054</t>
  </si>
  <si>
    <t>V15007C</t>
  </si>
  <si>
    <t>SMS-260114</t>
  </si>
  <si>
    <t>V263521C</t>
  </si>
  <si>
    <t>Смеситель для кухни “VIEIR  (10/1шт)  (10/1шт)</t>
  </si>
  <si>
    <t>3 776.43 руб.</t>
  </si>
  <si>
    <t>SMS-260133</t>
  </si>
  <si>
    <t>V043521</t>
  </si>
  <si>
    <t>Смеситель для кухни с гибким изливом (10/1шт)</t>
  </si>
  <si>
    <t>3 760.26 руб.</t>
  </si>
  <si>
    <t>SMS-260149</t>
  </si>
  <si>
    <t>V15001</t>
  </si>
  <si>
    <t>Смеситель для кухни с фильтром и поворотным изливом (биканальный) (10/1шт)</t>
  </si>
  <si>
    <t>5 921.16 руб.</t>
  </si>
  <si>
    <t>SMS-260152</t>
  </si>
  <si>
    <t>V15001G</t>
  </si>
  <si>
    <t>6 297.48 руб.</t>
  </si>
  <si>
    <t>SMS-260157</t>
  </si>
  <si>
    <t>V15003G</t>
  </si>
  <si>
    <t>SMS-260161</t>
  </si>
  <si>
    <t>V15004G</t>
  </si>
  <si>
    <t>5 738.88 руб.</t>
  </si>
  <si>
    <t>VER-100010</t>
  </si>
  <si>
    <t>V15007D</t>
  </si>
  <si>
    <t>Смеситель для кухни с фильтром,  с гибким изливом</t>
  </si>
  <si>
    <t>10 502.27 руб.</t>
  </si>
  <si>
    <t>VER-100072</t>
  </si>
  <si>
    <t>V210122С</t>
  </si>
  <si>
    <t>Смеситель для кухни</t>
  </si>
  <si>
    <t>4 348.83 руб.</t>
  </si>
  <si>
    <t>VER-100126</t>
  </si>
  <si>
    <t>V332521C</t>
  </si>
  <si>
    <t>Смеситель для кухни “VIEIR" (10/1шт)</t>
  </si>
  <si>
    <t>4 680.48 руб.</t>
  </si>
  <si>
    <t>VER-100267</t>
  </si>
  <si>
    <t>V263521CC</t>
  </si>
  <si>
    <t>4 690.77 руб.</t>
  </si>
  <si>
    <t>VER-100277</t>
  </si>
  <si>
    <t>V370111D</t>
  </si>
  <si>
    <t>Смеситель для раковины  “VIEIR" (10/1шт)</t>
  </si>
  <si>
    <t>7 482.30 руб.</t>
  </si>
  <si>
    <t>Смесители для кухни VIEIR (нерж сталь)</t>
  </si>
  <si>
    <t>SMS-260500</t>
  </si>
  <si>
    <t>V15020</t>
  </si>
  <si>
    <t>Смеситель из нержавеющей стали для кухни “VIEIR  (10/1шт)  (10/1шт)</t>
  </si>
  <si>
    <t>2 069.76 руб.</t>
  </si>
  <si>
    <t>SMS-260501</t>
  </si>
  <si>
    <t>V15020(F1)</t>
  </si>
  <si>
    <t>3 073.88 руб.</t>
  </si>
  <si>
    <t>SMS-260502</t>
  </si>
  <si>
    <t>V15020(H)</t>
  </si>
  <si>
    <t>SMS-260503</t>
  </si>
  <si>
    <t>V15020(M)</t>
  </si>
  <si>
    <t>SMS-260506</t>
  </si>
  <si>
    <t>V15020(B)</t>
  </si>
  <si>
    <t>SMS-260508</t>
  </si>
  <si>
    <t>V15021(F1)</t>
  </si>
  <si>
    <t>3 261.93 руб.</t>
  </si>
  <si>
    <t>SMS-260509</t>
  </si>
  <si>
    <t>V15021(A)</t>
  </si>
  <si>
    <t>SMS-260510</t>
  </si>
  <si>
    <t>V15021(B)</t>
  </si>
  <si>
    <t>SMS-260513</t>
  </si>
  <si>
    <t>V15023</t>
  </si>
  <si>
    <t>3 207.54 руб.</t>
  </si>
  <si>
    <t>SMS-260517</t>
  </si>
  <si>
    <t>V15024(M)</t>
  </si>
  <si>
    <t>4 836.30 руб.</t>
  </si>
  <si>
    <t>SMS-260521</t>
  </si>
  <si>
    <t>V15026</t>
  </si>
  <si>
    <t>5 677.14 руб.</t>
  </si>
  <si>
    <t>VER-100012</t>
  </si>
  <si>
    <t>V15013С</t>
  </si>
  <si>
    <t>5 125.89 руб.</t>
  </si>
  <si>
    <t>VER-100013</t>
  </si>
  <si>
    <t>V15013СC</t>
  </si>
  <si>
    <t>VER-100035</t>
  </si>
  <si>
    <t>V15027C</t>
  </si>
  <si>
    <t>Смеситель из нержавеющей стали для кухни “VIEIR" (10/1шт)</t>
  </si>
  <si>
    <t>5 478.69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</si>
</sst>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ebcf99a_77ea_11ea_8111_003048fd731b_8c53342a_5a46_11f0_a775_047c1617b1431.jpeg"/><Relationship Id="rId2" Type="http://schemas.openxmlformats.org/officeDocument/2006/relationships/image" Target="../media/febcf99c_77ea_11ea_8111_003048fd731b_8c5333e4_5a46_11f0_a775_047c1617b1432.jpeg"/><Relationship Id="rId3" Type="http://schemas.openxmlformats.org/officeDocument/2006/relationships/image" Target="../media/febcf99e_77ea_11ea_8111_003048fd731b_8c5333e9_5a46_11f0_a775_047c1617b1433.jpeg"/><Relationship Id="rId4" Type="http://schemas.openxmlformats.org/officeDocument/2006/relationships/image" Target="../media/febcf9a0_77ea_11ea_8111_003048fd731b_8c53341d_5a46_11f0_a775_047c1617b1434.jpeg"/><Relationship Id="rId5" Type="http://schemas.openxmlformats.org/officeDocument/2006/relationships/image" Target="../media/febcf9a2_77ea_11ea_8111_003048fd731b_8c53341e_5a46_11f0_a775_047c1617b1435.jpeg"/><Relationship Id="rId6" Type="http://schemas.openxmlformats.org/officeDocument/2006/relationships/image" Target="../media/febcf9a4_77ea_11ea_8111_003048fd731b_8c53341f_5a46_11f0_a775_047c1617b1436.jpeg"/><Relationship Id="rId7" Type="http://schemas.openxmlformats.org/officeDocument/2006/relationships/image" Target="../media/febcf9a6_77ea_11ea_8111_003048fd731b_8c533422_5a46_11f0_a775_047c1617b1437.jpeg"/><Relationship Id="rId8" Type="http://schemas.openxmlformats.org/officeDocument/2006/relationships/image" Target="../media/febcf9a8_77ea_11ea_8111_003048fd731b_8c533425_5a46_11f0_a775_047c1617b1438.jpeg"/><Relationship Id="rId9" Type="http://schemas.openxmlformats.org/officeDocument/2006/relationships/image" Target="../media/febcf9aa_77ea_11ea_8111_003048fd731b_8c533426_5a46_11f0_a775_047c1617b1439.jpeg"/><Relationship Id="rId10" Type="http://schemas.openxmlformats.org/officeDocument/2006/relationships/image" Target="../media/febcf9ac_77ea_11ea_8111_003048fd731b_8c533427_5a46_11f0_a775_047c1617b14310.jpeg"/><Relationship Id="rId11" Type="http://schemas.openxmlformats.org/officeDocument/2006/relationships/image" Target="../media/febcf9ae_77ea_11ea_8111_003048fd731b_8c5333ce_5a46_11f0_a775_047c1617b14311.jpeg"/><Relationship Id="rId12" Type="http://schemas.openxmlformats.org/officeDocument/2006/relationships/image" Target="../media/febcf9b0_77ea_11ea_8111_003048fd731b_8c5333d0_5a46_11f0_a775_047c1617b14312.jpeg"/><Relationship Id="rId13" Type="http://schemas.openxmlformats.org/officeDocument/2006/relationships/image" Target="../media/febcf9b2_77ea_11ea_8111_003048fd731b_8c5333d2_5a46_11f0_a775_047c1617b14313.jpeg"/><Relationship Id="rId14" Type="http://schemas.openxmlformats.org/officeDocument/2006/relationships/image" Target="../media/febcf9b4_77ea_11ea_8111_003048fd731b_8c5333db_5a46_11f0_a775_047c1617b14314.jpeg"/><Relationship Id="rId15" Type="http://schemas.openxmlformats.org/officeDocument/2006/relationships/image" Target="../media/febcf9b6_77ea_11ea_8111_003048fd731b_8c5333dd_5a46_11f0_a775_047c1617b14315.jpeg"/><Relationship Id="rId16" Type="http://schemas.openxmlformats.org/officeDocument/2006/relationships/image" Target="../media/febcf9b8_77ea_11ea_8111_003048fd731b_8c5333df_5a46_11f0_a775_047c1617b14316.jpeg"/><Relationship Id="rId17" Type="http://schemas.openxmlformats.org/officeDocument/2006/relationships/image" Target="../media/febcf9ba_77ea_11ea_8111_003048fd731b_8c5333e0_5a46_11f0_a775_047c1617b14317.jpeg"/><Relationship Id="rId18" Type="http://schemas.openxmlformats.org/officeDocument/2006/relationships/image" Target="../media/febcf9be_77ea_11ea_8111_003048fd731b_8c53342f_5a46_11f0_a775_047c1617b14318.jpeg"/><Relationship Id="rId19" Type="http://schemas.openxmlformats.org/officeDocument/2006/relationships/image" Target="../media/febcf9c0_77ea_11ea_8111_003048fd731b_8c5333c6_5a46_11f0_a775_047c1617b14319.jpeg"/><Relationship Id="rId20" Type="http://schemas.openxmlformats.org/officeDocument/2006/relationships/image" Target="../media/febcf9c2_77ea_11ea_8111_003048fd731b_8c5333e2_5a46_11f0_a775_047c1617b14320.jpeg"/><Relationship Id="rId21" Type="http://schemas.openxmlformats.org/officeDocument/2006/relationships/image" Target="../media/febcf9c4_77ea_11ea_8111_003048fd731b_8c5333e6_5a46_11f0_a775_047c1617b14321.jpeg"/><Relationship Id="rId22" Type="http://schemas.openxmlformats.org/officeDocument/2006/relationships/image" Target="../media/febcf9c6_77ea_11ea_8111_003048fd731b_8c5333e8_5a46_11f0_a775_047c1617b14322.jpeg"/><Relationship Id="rId23" Type="http://schemas.openxmlformats.org/officeDocument/2006/relationships/image" Target="../media/febcf9c8_77ea_11ea_8111_003048fd731b_8c5333eb_5a46_11f0_a775_047c1617b14323.jpeg"/><Relationship Id="rId24" Type="http://schemas.openxmlformats.org/officeDocument/2006/relationships/image" Target="../media/febcf9ca_77ea_11ea_8111_003048fd731b_8c5333ec_5a46_11f0_a775_047c1617b14324.jpeg"/><Relationship Id="rId25" Type="http://schemas.openxmlformats.org/officeDocument/2006/relationships/image" Target="../media/febcf9cc_77ea_11ea_8111_003048fd731b_8c533419_5a46_11f0_a775_047c1617b14325.jpeg"/><Relationship Id="rId26" Type="http://schemas.openxmlformats.org/officeDocument/2006/relationships/image" Target="../media/febcf9ce_77ea_11ea_8111_003048fd731b_8c53341b_5a46_11f0_a775_047c1617b14326.jpeg"/><Relationship Id="rId27" Type="http://schemas.openxmlformats.org/officeDocument/2006/relationships/image" Target="../media/febcf9d0_77ea_11ea_8111_003048fd731b_8c5333f0_5a46_11f0_a775_047c1617b14327.jpeg"/><Relationship Id="rId28" Type="http://schemas.openxmlformats.org/officeDocument/2006/relationships/image" Target="../media/febcf9d2_77ea_11ea_8111_003048fd731b_8c5333ee_5a46_11f0_a775_047c1617b14328.jpeg"/><Relationship Id="rId29" Type="http://schemas.openxmlformats.org/officeDocument/2006/relationships/image" Target="../media/febcf9d4_77ea_11ea_8111_003048fd731b_8c5333ca_5a46_11f0_a775_047c1617b14329.jpeg"/><Relationship Id="rId30" Type="http://schemas.openxmlformats.org/officeDocument/2006/relationships/image" Target="../media/febcf9d6_77ea_11ea_8111_003048fd731b_8c5333d6_5a46_11f0_a775_047c1617b14330.jpeg"/><Relationship Id="rId31" Type="http://schemas.openxmlformats.org/officeDocument/2006/relationships/image" Target="../media/febcf9d8_77ea_11ea_8111_003048fd731b_8c5333cc_5a46_11f0_a775_047c1617b14331.jpeg"/><Relationship Id="rId32" Type="http://schemas.openxmlformats.org/officeDocument/2006/relationships/image" Target="../media/febcf9da_77ea_11ea_8111_003048fd731b_8c5333d8_5a46_11f0_a775_047c1617b14332.jpeg"/><Relationship Id="rId33" Type="http://schemas.openxmlformats.org/officeDocument/2006/relationships/image" Target="../media/febcf9dc_77ea_11ea_8111_003048fd731b_8c5333c8_5a46_11f0_a775_047c1617b14333.jpeg"/><Relationship Id="rId34" Type="http://schemas.openxmlformats.org/officeDocument/2006/relationships/image" Target="../media/febcf9de_77ea_11ea_8111_003048fd731b_8c5333d9_5a46_11f0_a775_047c1617b14334.jpeg"/><Relationship Id="rId35" Type="http://schemas.openxmlformats.org/officeDocument/2006/relationships/image" Target="../media/febcf9e0_77ea_11ea_8111_003048fd731b_8c5333f4_5a46_11f0_a775_047c1617b14335.jpeg"/><Relationship Id="rId36" Type="http://schemas.openxmlformats.org/officeDocument/2006/relationships/image" Target="../media/febcf9e2_77ea_11ea_8111_003048fd731b_8c5333f5_5a46_11f0_a775_047c1617b14336.jpeg"/><Relationship Id="rId37" Type="http://schemas.openxmlformats.org/officeDocument/2006/relationships/image" Target="../media/febcf9e4_77ea_11ea_8111_003048fd731b_8c5333f8_5a46_11f0_a775_047c1617b14337.jpeg"/><Relationship Id="rId38" Type="http://schemas.openxmlformats.org/officeDocument/2006/relationships/image" Target="../media/febcf9e6_77ea_11ea_8111_003048fd731b_8c5333fa_5a46_11f0_a775_047c1617b14338.jpeg"/><Relationship Id="rId39" Type="http://schemas.openxmlformats.org/officeDocument/2006/relationships/image" Target="../media/febcf9e8_77ea_11ea_8111_003048fd731b_8c5333fc_5a46_11f0_a775_047c1617b14339.jpeg"/><Relationship Id="rId40" Type="http://schemas.openxmlformats.org/officeDocument/2006/relationships/image" Target="../media/febcf9ea_77ea_11ea_8111_003048fd731b_8c5333fe_5a46_11f0_a775_047c1617b14340.jpeg"/><Relationship Id="rId41" Type="http://schemas.openxmlformats.org/officeDocument/2006/relationships/image" Target="../media/febcf9ec_77ea_11ea_8111_003048fd731b_8c533401_5a46_11f0_a775_047c1617b14341.jpeg"/><Relationship Id="rId42" Type="http://schemas.openxmlformats.org/officeDocument/2006/relationships/image" Target="../media/febcf9ee_77ea_11ea_8111_003048fd731b_8c5333ff_5a46_11f0_a775_047c1617b14342.jpeg"/><Relationship Id="rId43" Type="http://schemas.openxmlformats.org/officeDocument/2006/relationships/image" Target="../media/febcf9f0_77ea_11ea_8111_003048fd731b_8c533403_5a46_11f0_a775_047c1617b14343.jpeg"/><Relationship Id="rId44" Type="http://schemas.openxmlformats.org/officeDocument/2006/relationships/image" Target="../media/febcf9f2_77ea_11ea_8111_003048fd731b_8c533405_5a46_11f0_a775_047c1617b14344.jpeg"/><Relationship Id="rId45" Type="http://schemas.openxmlformats.org/officeDocument/2006/relationships/image" Target="../media/febcf9f4_77ea_11ea_8111_003048fd731b_8c533408_5a46_11f0_a775_047c1617b14345.jpeg"/><Relationship Id="rId46" Type="http://schemas.openxmlformats.org/officeDocument/2006/relationships/image" Target="../media/febcf9f6_77ea_11ea_8111_003048fd731b_8c53340d_5a46_11f0_a775_047c1617b14346.jpeg"/><Relationship Id="rId47" Type="http://schemas.openxmlformats.org/officeDocument/2006/relationships/image" Target="../media/febcf9f8_77ea_11ea_8111_003048fd731b_8c53340b_5a46_11f0_a775_047c1617b14347.jpeg"/><Relationship Id="rId48" Type="http://schemas.openxmlformats.org/officeDocument/2006/relationships/image" Target="../media/febcf9fa_77ea_11ea_8111_003048fd731b_8c53340f_5a46_11f0_a775_047c1617b14348.jpeg"/><Relationship Id="rId49" Type="http://schemas.openxmlformats.org/officeDocument/2006/relationships/image" Target="../media/febcf9fc_77ea_11ea_8111_003048fd731b_8c533411_5a46_11f0_a775_047c1617b14349.jpeg"/><Relationship Id="rId50" Type="http://schemas.openxmlformats.org/officeDocument/2006/relationships/image" Target="../media/febcf9fe_77ea_11ea_8111_003048fd731b_8c533412_5a46_11f0_a775_047c1617b14350.jpeg"/><Relationship Id="rId51" Type="http://schemas.openxmlformats.org/officeDocument/2006/relationships/image" Target="../media/febcfa00_77ea_11ea_8111_003048fd731b_8c533416_5a46_11f0_a775_047c1617b14351.jpeg"/><Relationship Id="rId52" Type="http://schemas.openxmlformats.org/officeDocument/2006/relationships/image" Target="../media/febcfa02_77ea_11ea_8111_003048fd731b_8c533418_5a46_11f0_a775_047c1617b14352.jpeg"/><Relationship Id="rId53" Type="http://schemas.openxmlformats.org/officeDocument/2006/relationships/image" Target="../media/febcfa04_77ea_11ea_8111_003048fd731b_8c533413_5a46_11f0_a775_047c1617b14353.jpeg"/><Relationship Id="rId54" Type="http://schemas.openxmlformats.org/officeDocument/2006/relationships/image" Target="../media/b60c0fdc_5f8e_11eb_822d_003048fd731b_8c533430_5a46_11f0_a775_047c1617b14354.jpeg"/><Relationship Id="rId55" Type="http://schemas.openxmlformats.org/officeDocument/2006/relationships/image" Target="../media/b60c1002_5f8e_11eb_822d_003048fd731b_8c5333d4_5a46_11f0_a775_047c1617b14355.jpeg"/><Relationship Id="rId56" Type="http://schemas.openxmlformats.org/officeDocument/2006/relationships/image" Target="../media/b60c1022_5f8e_11eb_822d_003048fd731b_8c5333f2_5a46_11f0_a775_047c1617b14356.jpeg"/><Relationship Id="rId57" Type="http://schemas.openxmlformats.org/officeDocument/2006/relationships/image" Target="../media/b60c1028_5f8e_11eb_822d_003048fd731b_8c5333f6_5a46_11f0_a775_047c1617b14357.jpeg"/><Relationship Id="rId58" Type="http://schemas.openxmlformats.org/officeDocument/2006/relationships/image" Target="../media/b60c1032_5f8e_11eb_822d_003048fd731b_8c533406_5a46_11f0_a775_047c1617b14358.jpeg"/><Relationship Id="rId59" Type="http://schemas.openxmlformats.org/officeDocument/2006/relationships/image" Target="../media/b60c103a_5f8e_11eb_822d_003048fd731b_8c53340a_5a46_11f0_a775_047c1617b14359.jpeg"/><Relationship Id="rId60" Type="http://schemas.openxmlformats.org/officeDocument/2006/relationships/image" Target="../media/f1f9c14d_40cd_11ec_8373_003048fd731b_8c533414_5a46_11f0_a775_047c1617b14360.jpeg"/><Relationship Id="rId61" Type="http://schemas.openxmlformats.org/officeDocument/2006/relationships/image" Target="../media/9311f944_40dc_11ec_8373_003048fd731b_8c53342d_5a46_11f0_a775_047c1617b14361.jpeg"/><Relationship Id="rId62" Type="http://schemas.openxmlformats.org/officeDocument/2006/relationships/image" Target="../media/9311f9b0_40dc_11ec_8373_003048fd731b_8c533432_5a46_11f0_a775_047c1617b14362.jpeg"/><Relationship Id="rId63" Type="http://schemas.openxmlformats.org/officeDocument/2006/relationships/image" Target="../media/e0b7e4a6_be5d_11ec_a276_00259070b487_8c533431_5a46_11f0_a775_047c1617b14363.jpeg"/><Relationship Id="rId64" Type="http://schemas.openxmlformats.org/officeDocument/2006/relationships/image" Target="../media/01c71189_be5e_11ec_a276_00259070b487_9332fa25_5a46_11f0_a775_047c1617b14364.jpeg"/><Relationship Id="rId65" Type="http://schemas.openxmlformats.org/officeDocument/2006/relationships/image" Target="../media/b60c10b6_5f8e_11eb_822d_003048fd731b_9332fa28_5a46_11f0_a775_047c1617b14365.jpeg"/><Relationship Id="rId66" Type="http://schemas.openxmlformats.org/officeDocument/2006/relationships/image" Target="../media/b60c10b8_5f8e_11eb_822d_003048fd731b_9332fa2b_5a46_11f0_a775_047c1617b14366.jpeg"/><Relationship Id="rId67" Type="http://schemas.openxmlformats.org/officeDocument/2006/relationships/image" Target="../media/b60c10ba_5f8e_11eb_822d_003048fd731b_9332fa2c_5a46_11f0_a775_047c1617b14367.jpeg"/><Relationship Id="rId68" Type="http://schemas.openxmlformats.org/officeDocument/2006/relationships/image" Target="../media/b60c10bc_5f8e_11eb_822d_003048fd731b_9332fa2d_5a46_11f0_a775_047c1617b14368.jpeg"/><Relationship Id="rId69" Type="http://schemas.openxmlformats.org/officeDocument/2006/relationships/image" Target="../media/bcd88428_5f8e_11eb_822d_003048fd731b_9332fa2a_5a46_11f0_a775_047c1617b14369.jpeg"/><Relationship Id="rId70" Type="http://schemas.openxmlformats.org/officeDocument/2006/relationships/image" Target="../media/bcd8842c_5f8e_11eb_822d_003048fd731b_9332fa30_5a46_11f0_a775_047c1617b14370.jpeg"/><Relationship Id="rId71" Type="http://schemas.openxmlformats.org/officeDocument/2006/relationships/image" Target="../media/bcd8842e_5f8e_11eb_822d_003048fd731b_9332fa2e_5a46_11f0_a775_047c1617b14371.jpeg"/><Relationship Id="rId72" Type="http://schemas.openxmlformats.org/officeDocument/2006/relationships/image" Target="../media/bcd88430_5f8e_11eb_822d_003048fd731b_9332fa2f_5a46_11f0_a775_047c1617b14372.jpeg"/><Relationship Id="rId73" Type="http://schemas.openxmlformats.org/officeDocument/2006/relationships/image" Target="../media/bcd88436_5f8e_11eb_822d_003048fd731b_9332fa31_5a46_11f0_a775_047c1617b14373.jpeg"/><Relationship Id="rId74" Type="http://schemas.openxmlformats.org/officeDocument/2006/relationships/image" Target="../media/bcd8843e_5f8e_11eb_822d_003048fd731b_9332fa33_5a46_11f0_a775_047c1617b14374.jpeg"/><Relationship Id="rId75" Type="http://schemas.openxmlformats.org/officeDocument/2006/relationships/image" Target="../media/bcd88446_5f8e_11eb_822d_003048fd731b_9332fa34_5a46_11f0_a775_047c1617b14375.jpeg"/><Relationship Id="rId76" Type="http://schemas.openxmlformats.org/officeDocument/2006/relationships/image" Target="../media/f1f9c151_40cd_11ec_8373_003048fd731b_9332fa26_5a46_11f0_a775_047c1617b14376.jpeg"/><Relationship Id="rId77" Type="http://schemas.openxmlformats.org/officeDocument/2006/relationships/image" Target="../media/f1f9c153_40cd_11ec_8373_003048fd731b_9332fa27_5a46_11f0_a775_047c1617b14377.jpeg"/><Relationship Id="rId78" Type="http://schemas.openxmlformats.org/officeDocument/2006/relationships/image" Target="../media/9311f8fa_40dc_11ec_8373_003048fd731b_9332fa36_5a46_11f0_a775_047c1617b1437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826017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J6*2791.53</f>
        <v>0</v>
      </c>
      <c r="L6" s="5"/>
    </row>
    <row r="7" spans="1:12" customHeight="1" ht="105" outlineLevel="5">
      <c r="A7" s="1"/>
      <c r="B7" s="1">
        <v>826018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J7*2695.98</f>
        <v>0</v>
      </c>
      <c r="L7" s="5"/>
    </row>
    <row r="8" spans="1:12" customHeight="1" ht="105" outlineLevel="5">
      <c r="A8" s="1"/>
      <c r="B8" s="1">
        <v>826019</v>
      </c>
      <c r="C8" s="1" t="s">
        <v>23</v>
      </c>
      <c r="D8" s="1" t="s">
        <v>24</v>
      </c>
      <c r="E8" s="2" t="s">
        <v>21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J8*2684.21</f>
        <v>0</v>
      </c>
      <c r="L8" s="5"/>
    </row>
    <row r="9" spans="1:12" customHeight="1" ht="105" outlineLevel="5">
      <c r="A9" s="1"/>
      <c r="B9" s="1">
        <v>826020</v>
      </c>
      <c r="C9" s="1" t="s">
        <v>26</v>
      </c>
      <c r="D9" s="1" t="s">
        <v>27</v>
      </c>
      <c r="E9" s="2" t="s">
        <v>21</v>
      </c>
      <c r="F9" s="2" t="s">
        <v>28</v>
      </c>
      <c r="G9" s="2">
        <v>0</v>
      </c>
      <c r="H9" s="2">
        <v>0</v>
      </c>
      <c r="I9" s="1">
        <v>0</v>
      </c>
      <c r="J9" s="3" t="s">
        <v>18</v>
      </c>
      <c r="K9" s="2" t="str">
        <f>J9*3403.02</f>
        <v>0</v>
      </c>
      <c r="L9" s="5"/>
    </row>
    <row r="10" spans="1:12" customHeight="1" ht="105" outlineLevel="5">
      <c r="A10" s="1"/>
      <c r="B10" s="1">
        <v>826021</v>
      </c>
      <c r="C10" s="1" t="s">
        <v>29</v>
      </c>
      <c r="D10" s="1" t="s">
        <v>30</v>
      </c>
      <c r="E10" s="2" t="s">
        <v>16</v>
      </c>
      <c r="F10" s="2" t="s">
        <v>31</v>
      </c>
      <c r="G10" s="2">
        <v>0</v>
      </c>
      <c r="H10" s="2">
        <v>0</v>
      </c>
      <c r="I10" s="1">
        <v>0</v>
      </c>
      <c r="J10" s="3" t="s">
        <v>18</v>
      </c>
      <c r="K10" s="2" t="str">
        <f>J10*2353.18</f>
        <v>0</v>
      </c>
      <c r="L10" s="5"/>
    </row>
    <row r="11" spans="1:12" customHeight="1" ht="105" outlineLevel="5">
      <c r="A11" s="1"/>
      <c r="B11" s="1">
        <v>826022</v>
      </c>
      <c r="C11" s="1" t="s">
        <v>32</v>
      </c>
      <c r="D11" s="1" t="s">
        <v>33</v>
      </c>
      <c r="E11" s="2" t="s">
        <v>21</v>
      </c>
      <c r="F11" s="2" t="s">
        <v>34</v>
      </c>
      <c r="G11" s="2">
        <v>0</v>
      </c>
      <c r="H11" s="2">
        <v>0</v>
      </c>
      <c r="I11" s="1">
        <v>0</v>
      </c>
      <c r="J11" s="3" t="s">
        <v>18</v>
      </c>
      <c r="K11" s="2" t="str">
        <f>J11*3638.25</f>
        <v>0</v>
      </c>
      <c r="L11" s="5"/>
    </row>
    <row r="12" spans="1:12" customHeight="1" ht="105" outlineLevel="5">
      <c r="A12" s="1"/>
      <c r="B12" s="1">
        <v>826023</v>
      </c>
      <c r="C12" s="1" t="s">
        <v>35</v>
      </c>
      <c r="D12" s="1" t="s">
        <v>36</v>
      </c>
      <c r="E12" s="2" t="s">
        <v>16</v>
      </c>
      <c r="F12" s="2" t="s">
        <v>37</v>
      </c>
      <c r="G12" s="2">
        <v>0</v>
      </c>
      <c r="H12" s="2">
        <v>0</v>
      </c>
      <c r="I12" s="1">
        <v>0</v>
      </c>
      <c r="J12" s="3" t="s">
        <v>18</v>
      </c>
      <c r="K12" s="2" t="str">
        <f>J12*2497.53</f>
        <v>0</v>
      </c>
      <c r="L12" s="5"/>
    </row>
    <row r="13" spans="1:12" customHeight="1" ht="105" outlineLevel="5">
      <c r="A13" s="1"/>
      <c r="B13" s="1">
        <v>826024</v>
      </c>
      <c r="C13" s="1" t="s">
        <v>38</v>
      </c>
      <c r="D13" s="1" t="s">
        <v>39</v>
      </c>
      <c r="E13" s="2" t="s">
        <v>21</v>
      </c>
      <c r="F13" s="2" t="s">
        <v>40</v>
      </c>
      <c r="G13" s="2">
        <v>0</v>
      </c>
      <c r="H13" s="2">
        <v>0</v>
      </c>
      <c r="I13" s="1">
        <v>0</v>
      </c>
      <c r="J13" s="3" t="s">
        <v>18</v>
      </c>
      <c r="K13" s="2" t="str">
        <f>J13*2967.95</f>
        <v>0</v>
      </c>
      <c r="L13" s="5"/>
    </row>
    <row r="14" spans="1:12" customHeight="1" ht="105" outlineLevel="5">
      <c r="A14" s="1"/>
      <c r="B14" s="1">
        <v>826025</v>
      </c>
      <c r="C14" s="1" t="s">
        <v>41</v>
      </c>
      <c r="D14" s="1" t="s">
        <v>42</v>
      </c>
      <c r="E14" s="2" t="s">
        <v>16</v>
      </c>
      <c r="F14" s="2" t="s">
        <v>43</v>
      </c>
      <c r="G14" s="2">
        <v>0</v>
      </c>
      <c r="H14" s="2">
        <v>0</v>
      </c>
      <c r="I14" s="1">
        <v>0</v>
      </c>
      <c r="J14" s="3" t="s">
        <v>18</v>
      </c>
      <c r="K14" s="2" t="str">
        <f>J14*2124.15</f>
        <v>0</v>
      </c>
      <c r="L14" s="5"/>
    </row>
    <row r="15" spans="1:12" customHeight="1" ht="105" outlineLevel="5">
      <c r="A15" s="1"/>
      <c r="B15" s="1">
        <v>826026</v>
      </c>
      <c r="C15" s="1" t="s">
        <v>44</v>
      </c>
      <c r="D15" s="1" t="s">
        <v>45</v>
      </c>
      <c r="E15" s="2" t="s">
        <v>21</v>
      </c>
      <c r="F15" s="2" t="s">
        <v>46</v>
      </c>
      <c r="G15" s="2">
        <v>0</v>
      </c>
      <c r="H15" s="2">
        <v>0</v>
      </c>
      <c r="I15" s="1">
        <v>0</v>
      </c>
      <c r="J15" s="3" t="s">
        <v>18</v>
      </c>
      <c r="K15" s="2" t="str">
        <f>J15*2744.49</f>
        <v>0</v>
      </c>
      <c r="L15" s="5"/>
    </row>
    <row r="16" spans="1:12" customHeight="1" ht="105" outlineLevel="5">
      <c r="A16" s="1"/>
      <c r="B16" s="1">
        <v>826027</v>
      </c>
      <c r="C16" s="1" t="s">
        <v>47</v>
      </c>
      <c r="D16" s="1" t="s">
        <v>48</v>
      </c>
      <c r="E16" s="2" t="s">
        <v>21</v>
      </c>
      <c r="F16" s="2" t="s">
        <v>49</v>
      </c>
      <c r="G16" s="2">
        <v>0</v>
      </c>
      <c r="H16" s="2">
        <v>0</v>
      </c>
      <c r="I16" s="1">
        <v>0</v>
      </c>
      <c r="J16" s="3" t="s">
        <v>18</v>
      </c>
      <c r="K16" s="2" t="str">
        <f>J16*3067.89</f>
        <v>0</v>
      </c>
      <c r="L16" s="5"/>
    </row>
    <row r="17" spans="1:12" customHeight="1" ht="105" outlineLevel="5">
      <c r="A17" s="1"/>
      <c r="B17" s="1">
        <v>826028</v>
      </c>
      <c r="C17" s="1" t="s">
        <v>50</v>
      </c>
      <c r="D17" s="1" t="s">
        <v>51</v>
      </c>
      <c r="E17" s="2" t="s">
        <v>16</v>
      </c>
      <c r="F17" s="2" t="s">
        <v>52</v>
      </c>
      <c r="G17" s="2">
        <v>0</v>
      </c>
      <c r="H17" s="2">
        <v>0</v>
      </c>
      <c r="I17" s="1">
        <v>0</v>
      </c>
      <c r="J17" s="3" t="s">
        <v>18</v>
      </c>
      <c r="K17" s="2" t="str">
        <f>J17*2600.43</f>
        <v>0</v>
      </c>
      <c r="L17" s="5"/>
    </row>
    <row r="18" spans="1:12" customHeight="1" ht="105" outlineLevel="5">
      <c r="A18" s="1"/>
      <c r="B18" s="1">
        <v>826029</v>
      </c>
      <c r="C18" s="1" t="s">
        <v>53</v>
      </c>
      <c r="D18" s="1" t="s">
        <v>54</v>
      </c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18</v>
      </c>
      <c r="K18" s="2" t="str">
        <f>J18*3129.63</f>
        <v>0</v>
      </c>
      <c r="L18" s="5"/>
    </row>
    <row r="19" spans="1:12" customHeight="1" ht="105" outlineLevel="5">
      <c r="A19" s="1"/>
      <c r="B19" s="1">
        <v>826030</v>
      </c>
      <c r="C19" s="1" t="s">
        <v>57</v>
      </c>
      <c r="D19" s="1" t="s">
        <v>58</v>
      </c>
      <c r="E19" s="2" t="s">
        <v>21</v>
      </c>
      <c r="F19" s="2" t="s">
        <v>59</v>
      </c>
      <c r="G19" s="2">
        <v>0</v>
      </c>
      <c r="H19" s="2">
        <v>0</v>
      </c>
      <c r="I19" s="1">
        <v>0</v>
      </c>
      <c r="J19" s="3" t="s">
        <v>18</v>
      </c>
      <c r="K19" s="2" t="str">
        <f>J19*2719.50</f>
        <v>0</v>
      </c>
      <c r="L19" s="5"/>
    </row>
    <row r="20" spans="1:12" customHeight="1" ht="105" outlineLevel="5">
      <c r="A20" s="1"/>
      <c r="B20" s="1">
        <v>826031</v>
      </c>
      <c r="C20" s="1" t="s">
        <v>60</v>
      </c>
      <c r="D20" s="1" t="s">
        <v>61</v>
      </c>
      <c r="E20" s="2" t="s">
        <v>16</v>
      </c>
      <c r="F20" s="2" t="s">
        <v>62</v>
      </c>
      <c r="G20" s="2">
        <v>0</v>
      </c>
      <c r="H20" s="2">
        <v>0</v>
      </c>
      <c r="I20" s="1">
        <v>0</v>
      </c>
      <c r="J20" s="3" t="s">
        <v>18</v>
      </c>
      <c r="K20" s="2" t="str">
        <f>J20*2115.33</f>
        <v>0</v>
      </c>
      <c r="L20" s="5"/>
    </row>
    <row r="21" spans="1:12" customHeight="1" ht="105" outlineLevel="5">
      <c r="A21" s="1"/>
      <c r="B21" s="1">
        <v>826032</v>
      </c>
      <c r="C21" s="1" t="s">
        <v>63</v>
      </c>
      <c r="D21" s="1" t="s">
        <v>64</v>
      </c>
      <c r="E21" s="2" t="s">
        <v>21</v>
      </c>
      <c r="F21" s="2" t="s">
        <v>65</v>
      </c>
      <c r="G21" s="2">
        <v>0</v>
      </c>
      <c r="H21" s="2">
        <v>0</v>
      </c>
      <c r="I21" s="1">
        <v>0</v>
      </c>
      <c r="J21" s="3" t="s">
        <v>18</v>
      </c>
      <c r="K21" s="2" t="str">
        <f>J21*3217.65</f>
        <v>0</v>
      </c>
      <c r="L21" s="5"/>
    </row>
    <row r="22" spans="1:12" customHeight="1" ht="105" outlineLevel="5">
      <c r="A22" s="1"/>
      <c r="B22" s="1">
        <v>826033</v>
      </c>
      <c r="C22" s="1" t="s">
        <v>66</v>
      </c>
      <c r="D22" s="1" t="s">
        <v>67</v>
      </c>
      <c r="E22" s="2" t="s">
        <v>16</v>
      </c>
      <c r="F22" s="2" t="s">
        <v>68</v>
      </c>
      <c r="G22" s="2">
        <v>0</v>
      </c>
      <c r="H22" s="2">
        <v>0</v>
      </c>
      <c r="I22" s="1">
        <v>0</v>
      </c>
      <c r="J22" s="3" t="s">
        <v>18</v>
      </c>
      <c r="K22" s="2" t="str">
        <f>J22*2682.32</f>
        <v>0</v>
      </c>
      <c r="L22" s="5"/>
    </row>
    <row r="23" spans="1:12" customHeight="1" ht="105" outlineLevel="5">
      <c r="A23" s="1"/>
      <c r="B23" s="1">
        <v>826035</v>
      </c>
      <c r="C23" s="1" t="s">
        <v>69</v>
      </c>
      <c r="D23" s="1" t="s">
        <v>70</v>
      </c>
      <c r="E23" s="2" t="s">
        <v>21</v>
      </c>
      <c r="F23" s="2" t="s">
        <v>71</v>
      </c>
      <c r="G23" s="2">
        <v>0</v>
      </c>
      <c r="H23" s="2">
        <v>0</v>
      </c>
      <c r="I23" s="1">
        <v>0</v>
      </c>
      <c r="J23" s="3" t="s">
        <v>18</v>
      </c>
      <c r="K23" s="2" t="str">
        <f>J23*3194.95</f>
        <v>0</v>
      </c>
      <c r="L23" s="5"/>
    </row>
    <row r="24" spans="1:12" customHeight="1" ht="105" outlineLevel="5">
      <c r="A24" s="1"/>
      <c r="B24" s="1">
        <v>826036</v>
      </c>
      <c r="C24" s="1" t="s">
        <v>72</v>
      </c>
      <c r="D24" s="1" t="s">
        <v>73</v>
      </c>
      <c r="E24" s="2" t="s">
        <v>21</v>
      </c>
      <c r="F24" s="2" t="s">
        <v>74</v>
      </c>
      <c r="G24" s="2">
        <v>0</v>
      </c>
      <c r="H24" s="2">
        <v>0</v>
      </c>
      <c r="I24" s="1">
        <v>0</v>
      </c>
      <c r="J24" s="3" t="s">
        <v>18</v>
      </c>
      <c r="K24" s="2" t="str">
        <f>J24*3091.41</f>
        <v>0</v>
      </c>
      <c r="L24" s="5"/>
    </row>
    <row r="25" spans="1:12" customHeight="1" ht="105" outlineLevel="5">
      <c r="A25" s="1"/>
      <c r="B25" s="1">
        <v>826037</v>
      </c>
      <c r="C25" s="1" t="s">
        <v>75</v>
      </c>
      <c r="D25" s="1" t="s">
        <v>76</v>
      </c>
      <c r="E25" s="2" t="s">
        <v>16</v>
      </c>
      <c r="F25" s="2" t="s">
        <v>77</v>
      </c>
      <c r="G25" s="2">
        <v>0</v>
      </c>
      <c r="H25" s="2">
        <v>0</v>
      </c>
      <c r="I25" s="1">
        <v>0</v>
      </c>
      <c r="J25" s="3" t="s">
        <v>18</v>
      </c>
      <c r="K25" s="2" t="str">
        <f>J25*3888.15</f>
        <v>0</v>
      </c>
      <c r="L25" s="5"/>
    </row>
    <row r="26" spans="1:12" customHeight="1" ht="105" outlineLevel="5">
      <c r="A26" s="1"/>
      <c r="B26" s="1">
        <v>826038</v>
      </c>
      <c r="C26" s="1" t="s">
        <v>78</v>
      </c>
      <c r="D26" s="1" t="s">
        <v>79</v>
      </c>
      <c r="E26" s="2" t="s">
        <v>55</v>
      </c>
      <c r="F26" s="2" t="s">
        <v>56</v>
      </c>
      <c r="G26" s="2">
        <v>0</v>
      </c>
      <c r="H26" s="2">
        <v>0</v>
      </c>
      <c r="I26" s="1">
        <v>0</v>
      </c>
      <c r="J26" s="3" t="s">
        <v>18</v>
      </c>
      <c r="K26" s="2" t="str">
        <f>J26*3129.63</f>
        <v>0</v>
      </c>
      <c r="L26" s="5"/>
    </row>
    <row r="27" spans="1:12" customHeight="1" ht="105" outlineLevel="5">
      <c r="A27" s="1"/>
      <c r="B27" s="1">
        <v>826039</v>
      </c>
      <c r="C27" s="1" t="s">
        <v>80</v>
      </c>
      <c r="D27" s="1" t="s">
        <v>81</v>
      </c>
      <c r="E27" s="2" t="s">
        <v>16</v>
      </c>
      <c r="F27" s="2" t="s">
        <v>82</v>
      </c>
      <c r="G27" s="2">
        <v>0</v>
      </c>
      <c r="H27" s="2">
        <v>0</v>
      </c>
      <c r="I27" s="1">
        <v>0</v>
      </c>
      <c r="J27" s="3" t="s">
        <v>18</v>
      </c>
      <c r="K27" s="2" t="str">
        <f>J27*3556.25</f>
        <v>0</v>
      </c>
      <c r="L27" s="5"/>
    </row>
    <row r="28" spans="1:12" customHeight="1" ht="105" outlineLevel="5">
      <c r="A28" s="1"/>
      <c r="B28" s="1">
        <v>826040</v>
      </c>
      <c r="C28" s="1" t="s">
        <v>83</v>
      </c>
      <c r="D28" s="1" t="s">
        <v>84</v>
      </c>
      <c r="E28" s="2" t="s">
        <v>55</v>
      </c>
      <c r="F28" s="2" t="s">
        <v>85</v>
      </c>
      <c r="G28" s="2">
        <v>0</v>
      </c>
      <c r="H28" s="2">
        <v>0</v>
      </c>
      <c r="I28" s="1">
        <v>0</v>
      </c>
      <c r="J28" s="3" t="s">
        <v>18</v>
      </c>
      <c r="K28" s="2" t="str">
        <f>J28*2769.33</f>
        <v>0</v>
      </c>
      <c r="L28" s="5"/>
    </row>
    <row r="29" spans="1:12" customHeight="1" ht="105" outlineLevel="5">
      <c r="A29" s="1"/>
      <c r="B29" s="1">
        <v>826041</v>
      </c>
      <c r="C29" s="1" t="s">
        <v>86</v>
      </c>
      <c r="D29" s="1" t="s">
        <v>87</v>
      </c>
      <c r="E29" s="2" t="s">
        <v>88</v>
      </c>
      <c r="F29" s="2" t="s">
        <v>89</v>
      </c>
      <c r="G29" s="2">
        <v>0</v>
      </c>
      <c r="H29" s="2">
        <v>0</v>
      </c>
      <c r="I29" s="1">
        <v>0</v>
      </c>
      <c r="J29" s="3" t="s">
        <v>18</v>
      </c>
      <c r="K29" s="2" t="str">
        <f>J29*3156.09</f>
        <v>0</v>
      </c>
      <c r="L29" s="5"/>
    </row>
    <row r="30" spans="1:12" customHeight="1" ht="105" outlineLevel="5">
      <c r="A30" s="1"/>
      <c r="B30" s="1">
        <v>826042</v>
      </c>
      <c r="C30" s="1" t="s">
        <v>90</v>
      </c>
      <c r="D30" s="1" t="s">
        <v>91</v>
      </c>
      <c r="E30" s="2" t="s">
        <v>92</v>
      </c>
      <c r="F30" s="2" t="s">
        <v>93</v>
      </c>
      <c r="G30" s="2">
        <v>0</v>
      </c>
      <c r="H30" s="2">
        <v>0</v>
      </c>
      <c r="I30" s="1">
        <v>0</v>
      </c>
      <c r="J30" s="3" t="s">
        <v>18</v>
      </c>
      <c r="K30" s="2" t="str">
        <f>J30*3528.00</f>
        <v>0</v>
      </c>
      <c r="L30" s="5"/>
    </row>
    <row r="31" spans="1:12" customHeight="1" ht="105" outlineLevel="5">
      <c r="A31" s="1"/>
      <c r="B31" s="1">
        <v>826043</v>
      </c>
      <c r="C31" s="1" t="s">
        <v>94</v>
      </c>
      <c r="D31" s="1" t="s">
        <v>95</v>
      </c>
      <c r="E31" s="2" t="s">
        <v>88</v>
      </c>
      <c r="F31" s="2" t="s">
        <v>96</v>
      </c>
      <c r="G31" s="2">
        <v>0</v>
      </c>
      <c r="H31" s="2">
        <v>0</v>
      </c>
      <c r="I31" s="1">
        <v>0</v>
      </c>
      <c r="J31" s="3" t="s">
        <v>18</v>
      </c>
      <c r="K31" s="2" t="str">
        <f>J31*3419.22</f>
        <v>0</v>
      </c>
      <c r="L31" s="5"/>
    </row>
    <row r="32" spans="1:12" customHeight="1" ht="105" outlineLevel="5">
      <c r="A32" s="1"/>
      <c r="B32" s="1">
        <v>826044</v>
      </c>
      <c r="C32" s="1" t="s">
        <v>97</v>
      </c>
      <c r="D32" s="1" t="s">
        <v>98</v>
      </c>
      <c r="E32" s="2" t="s">
        <v>88</v>
      </c>
      <c r="F32" s="2" t="s">
        <v>99</v>
      </c>
      <c r="G32" s="2">
        <v>0</v>
      </c>
      <c r="H32" s="2">
        <v>0</v>
      </c>
      <c r="I32" s="1">
        <v>0</v>
      </c>
      <c r="J32" s="3" t="s">
        <v>18</v>
      </c>
      <c r="K32" s="2" t="str">
        <f>J32*3014.97</f>
        <v>0</v>
      </c>
      <c r="L32" s="5"/>
    </row>
    <row r="33" spans="1:12" customHeight="1" ht="105" outlineLevel="5">
      <c r="A33" s="1"/>
      <c r="B33" s="1">
        <v>826045</v>
      </c>
      <c r="C33" s="1" t="s">
        <v>100</v>
      </c>
      <c r="D33" s="1" t="s">
        <v>101</v>
      </c>
      <c r="E33" s="2" t="s">
        <v>88</v>
      </c>
      <c r="F33" s="2" t="s">
        <v>102</v>
      </c>
      <c r="G33" s="2">
        <v>0</v>
      </c>
      <c r="H33" s="2">
        <v>0</v>
      </c>
      <c r="I33" s="1">
        <v>0</v>
      </c>
      <c r="J33" s="3" t="s">
        <v>18</v>
      </c>
      <c r="K33" s="2" t="str">
        <f>J33*3062.01</f>
        <v>0</v>
      </c>
      <c r="L33" s="5"/>
    </row>
    <row r="34" spans="1:12" customHeight="1" ht="105" outlineLevel="5">
      <c r="A34" s="1"/>
      <c r="B34" s="1">
        <v>826046</v>
      </c>
      <c r="C34" s="1" t="s">
        <v>103</v>
      </c>
      <c r="D34" s="1" t="s">
        <v>104</v>
      </c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18</v>
      </c>
      <c r="K34" s="2" t="str">
        <f>J34*3536.82</f>
        <v>0</v>
      </c>
      <c r="L34" s="5"/>
    </row>
    <row r="35" spans="1:12" customHeight="1" ht="105" outlineLevel="5">
      <c r="A35" s="1"/>
      <c r="B35" s="1">
        <v>826047</v>
      </c>
      <c r="C35" s="1" t="s">
        <v>107</v>
      </c>
      <c r="D35" s="1" t="s">
        <v>108</v>
      </c>
      <c r="E35" s="2" t="s">
        <v>105</v>
      </c>
      <c r="F35" s="2" t="s">
        <v>109</v>
      </c>
      <c r="G35" s="2">
        <v>0</v>
      </c>
      <c r="H35" s="2">
        <v>0</v>
      </c>
      <c r="I35" s="1">
        <v>0</v>
      </c>
      <c r="J35" s="3" t="s">
        <v>18</v>
      </c>
      <c r="K35" s="2" t="str">
        <f>J35*3819.06</f>
        <v>0</v>
      </c>
      <c r="L35" s="5"/>
    </row>
    <row r="36" spans="1:12" customHeight="1" ht="105" outlineLevel="5">
      <c r="A36" s="1"/>
      <c r="B36" s="1">
        <v>826048</v>
      </c>
      <c r="C36" s="1" t="s">
        <v>110</v>
      </c>
      <c r="D36" s="1" t="s">
        <v>111</v>
      </c>
      <c r="E36" s="2" t="s">
        <v>112</v>
      </c>
      <c r="F36" s="2" t="s">
        <v>106</v>
      </c>
      <c r="G36" s="2">
        <v>0</v>
      </c>
      <c r="H36" s="2">
        <v>0</v>
      </c>
      <c r="I36" s="1">
        <v>0</v>
      </c>
      <c r="J36" s="3" t="s">
        <v>18</v>
      </c>
      <c r="K36" s="2" t="str">
        <f>J36*3536.82</f>
        <v>0</v>
      </c>
      <c r="L36" s="5"/>
    </row>
    <row r="37" spans="1:12" customHeight="1" ht="105" outlineLevel="5">
      <c r="A37" s="1"/>
      <c r="B37" s="1">
        <v>826049</v>
      </c>
      <c r="C37" s="1" t="s">
        <v>113</v>
      </c>
      <c r="D37" s="1" t="s">
        <v>114</v>
      </c>
      <c r="E37" s="2" t="s">
        <v>112</v>
      </c>
      <c r="F37" s="2" t="s">
        <v>115</v>
      </c>
      <c r="G37" s="2">
        <v>0</v>
      </c>
      <c r="H37" s="2">
        <v>0</v>
      </c>
      <c r="I37" s="1">
        <v>0</v>
      </c>
      <c r="J37" s="3" t="s">
        <v>18</v>
      </c>
      <c r="K37" s="2" t="str">
        <f>J37*4080.72</f>
        <v>0</v>
      </c>
      <c r="L37" s="5"/>
    </row>
    <row r="38" spans="1:12" customHeight="1" ht="105" outlineLevel="5">
      <c r="A38" s="1"/>
      <c r="B38" s="1">
        <v>826050</v>
      </c>
      <c r="C38" s="1" t="s">
        <v>116</v>
      </c>
      <c r="D38" s="1" t="s">
        <v>117</v>
      </c>
      <c r="E38" s="2" t="s">
        <v>118</v>
      </c>
      <c r="F38" s="2" t="s">
        <v>106</v>
      </c>
      <c r="G38" s="2">
        <v>0</v>
      </c>
      <c r="H38" s="2">
        <v>0</v>
      </c>
      <c r="I38" s="1">
        <v>0</v>
      </c>
      <c r="J38" s="3" t="s">
        <v>18</v>
      </c>
      <c r="K38" s="2" t="str">
        <f>J38*3536.82</f>
        <v>0</v>
      </c>
      <c r="L38" s="5"/>
    </row>
    <row r="39" spans="1:12" customHeight="1" ht="105" outlineLevel="5">
      <c r="A39" s="1"/>
      <c r="B39" s="1">
        <v>826051</v>
      </c>
      <c r="C39" s="1" t="s">
        <v>119</v>
      </c>
      <c r="D39" s="1" t="s">
        <v>120</v>
      </c>
      <c r="E39" s="2" t="s">
        <v>118</v>
      </c>
      <c r="F39" s="2" t="s">
        <v>121</v>
      </c>
      <c r="G39" s="2">
        <v>0</v>
      </c>
      <c r="H39" s="2">
        <v>0</v>
      </c>
      <c r="I39" s="1">
        <v>0</v>
      </c>
      <c r="J39" s="3" t="s">
        <v>18</v>
      </c>
      <c r="K39" s="2" t="str">
        <f>J39*3958.71</f>
        <v>0</v>
      </c>
      <c r="L39" s="5"/>
    </row>
    <row r="40" spans="1:12" customHeight="1" ht="105" outlineLevel="5">
      <c r="A40" s="1"/>
      <c r="B40" s="1">
        <v>826052</v>
      </c>
      <c r="C40" s="1" t="s">
        <v>122</v>
      </c>
      <c r="D40" s="1" t="s">
        <v>123</v>
      </c>
      <c r="E40" s="2" t="s">
        <v>124</v>
      </c>
      <c r="F40" s="2" t="s">
        <v>125</v>
      </c>
      <c r="G40" s="2">
        <v>0</v>
      </c>
      <c r="H40" s="2">
        <v>0</v>
      </c>
      <c r="I40" s="1">
        <v>0</v>
      </c>
      <c r="J40" s="3" t="s">
        <v>18</v>
      </c>
      <c r="K40" s="2" t="str">
        <f>J40*6075.51</f>
        <v>0</v>
      </c>
      <c r="L40" s="5"/>
    </row>
    <row r="41" spans="1:12" customHeight="1" ht="105" outlineLevel="5">
      <c r="A41" s="1"/>
      <c r="B41" s="1">
        <v>826053</v>
      </c>
      <c r="C41" s="1" t="s">
        <v>126</v>
      </c>
      <c r="D41" s="1" t="s">
        <v>127</v>
      </c>
      <c r="E41" s="2" t="s">
        <v>128</v>
      </c>
      <c r="F41" s="2" t="s">
        <v>125</v>
      </c>
      <c r="G41" s="2">
        <v>0</v>
      </c>
      <c r="H41" s="2">
        <v>0</v>
      </c>
      <c r="I41" s="1">
        <v>0</v>
      </c>
      <c r="J41" s="3" t="s">
        <v>18</v>
      </c>
      <c r="K41" s="2" t="str">
        <f>J41*6075.51</f>
        <v>0</v>
      </c>
      <c r="L41" s="5"/>
    </row>
    <row r="42" spans="1:12" customHeight="1" ht="105" outlineLevel="5">
      <c r="A42" s="1"/>
      <c r="B42" s="1">
        <v>826054</v>
      </c>
      <c r="C42" s="1" t="s">
        <v>129</v>
      </c>
      <c r="D42" s="1" t="s">
        <v>130</v>
      </c>
      <c r="E42" s="2" t="s">
        <v>131</v>
      </c>
      <c r="F42" s="2" t="s">
        <v>132</v>
      </c>
      <c r="G42" s="2">
        <v>0</v>
      </c>
      <c r="H42" s="2">
        <v>0</v>
      </c>
      <c r="I42" s="1">
        <v>0</v>
      </c>
      <c r="J42" s="3" t="s">
        <v>18</v>
      </c>
      <c r="K42" s="2" t="str">
        <f>J42*4802.49</f>
        <v>0</v>
      </c>
      <c r="L42" s="5"/>
    </row>
    <row r="43" spans="1:12" customHeight="1" ht="105" outlineLevel="5">
      <c r="A43" s="1"/>
      <c r="B43" s="1">
        <v>826055</v>
      </c>
      <c r="C43" s="1" t="s">
        <v>133</v>
      </c>
      <c r="D43" s="1" t="s">
        <v>134</v>
      </c>
      <c r="E43" s="2" t="s">
        <v>135</v>
      </c>
      <c r="F43" s="2" t="s">
        <v>132</v>
      </c>
      <c r="G43" s="2">
        <v>0</v>
      </c>
      <c r="H43" s="2">
        <v>0</v>
      </c>
      <c r="I43" s="1">
        <v>0</v>
      </c>
      <c r="J43" s="3" t="s">
        <v>18</v>
      </c>
      <c r="K43" s="2" t="str">
        <f>J43*4802.49</f>
        <v>0</v>
      </c>
      <c r="L43" s="5"/>
    </row>
    <row r="44" spans="1:12" customHeight="1" ht="105" outlineLevel="5">
      <c r="A44" s="1"/>
      <c r="B44" s="1">
        <v>826056</v>
      </c>
      <c r="C44" s="1" t="s">
        <v>136</v>
      </c>
      <c r="D44" s="1" t="s">
        <v>137</v>
      </c>
      <c r="E44" s="2" t="s">
        <v>138</v>
      </c>
      <c r="F44" s="2" t="s">
        <v>132</v>
      </c>
      <c r="G44" s="2">
        <v>0</v>
      </c>
      <c r="H44" s="2">
        <v>0</v>
      </c>
      <c r="I44" s="1">
        <v>0</v>
      </c>
      <c r="J44" s="3" t="s">
        <v>18</v>
      </c>
      <c r="K44" s="2" t="str">
        <f>J44*4802.49</f>
        <v>0</v>
      </c>
      <c r="L44" s="5"/>
    </row>
    <row r="45" spans="1:12" customHeight="1" ht="105" outlineLevel="5">
      <c r="A45" s="1"/>
      <c r="B45" s="1">
        <v>826057</v>
      </c>
      <c r="C45" s="1" t="s">
        <v>139</v>
      </c>
      <c r="D45" s="1" t="s">
        <v>140</v>
      </c>
      <c r="E45" s="2" t="s">
        <v>141</v>
      </c>
      <c r="F45" s="2" t="s">
        <v>142</v>
      </c>
      <c r="G45" s="2">
        <v>0</v>
      </c>
      <c r="H45" s="2">
        <v>0</v>
      </c>
      <c r="I45" s="1">
        <v>0</v>
      </c>
      <c r="J45" s="3" t="s">
        <v>18</v>
      </c>
      <c r="K45" s="2" t="str">
        <f>J45*5275.83</f>
        <v>0</v>
      </c>
      <c r="L45" s="5"/>
    </row>
    <row r="46" spans="1:12" customHeight="1" ht="105" outlineLevel="5">
      <c r="A46" s="1"/>
      <c r="B46" s="1">
        <v>826058</v>
      </c>
      <c r="C46" s="1" t="s">
        <v>143</v>
      </c>
      <c r="D46" s="1" t="s">
        <v>144</v>
      </c>
      <c r="E46" s="2" t="s">
        <v>135</v>
      </c>
      <c r="F46" s="2" t="s">
        <v>145</v>
      </c>
      <c r="G46" s="2">
        <v>0</v>
      </c>
      <c r="H46" s="2">
        <v>0</v>
      </c>
      <c r="I46" s="1">
        <v>0</v>
      </c>
      <c r="J46" s="3" t="s">
        <v>18</v>
      </c>
      <c r="K46" s="2" t="str">
        <f>J46*5397.84</f>
        <v>0</v>
      </c>
      <c r="L46" s="5"/>
    </row>
    <row r="47" spans="1:12" customHeight="1" ht="105" outlineLevel="5">
      <c r="A47" s="1"/>
      <c r="B47" s="1">
        <v>826059</v>
      </c>
      <c r="C47" s="1" t="s">
        <v>146</v>
      </c>
      <c r="D47" s="1" t="s">
        <v>147</v>
      </c>
      <c r="E47" s="2" t="s">
        <v>131</v>
      </c>
      <c r="F47" s="2" t="s">
        <v>148</v>
      </c>
      <c r="G47" s="2">
        <v>1</v>
      </c>
      <c r="H47" s="2">
        <v>0</v>
      </c>
      <c r="I47" s="1">
        <v>0</v>
      </c>
      <c r="J47" s="3" t="s">
        <v>18</v>
      </c>
      <c r="K47" s="2" t="str">
        <f>J47*5237.61</f>
        <v>0</v>
      </c>
      <c r="L47" s="5"/>
    </row>
    <row r="48" spans="1:12" customHeight="1" ht="105" outlineLevel="5">
      <c r="A48" s="1"/>
      <c r="B48" s="1">
        <v>826060</v>
      </c>
      <c r="C48" s="1" t="s">
        <v>149</v>
      </c>
      <c r="D48" s="1" t="s">
        <v>150</v>
      </c>
      <c r="E48" s="2" t="s">
        <v>128</v>
      </c>
      <c r="F48" s="2" t="s">
        <v>145</v>
      </c>
      <c r="G48" s="2">
        <v>0</v>
      </c>
      <c r="H48" s="2">
        <v>0</v>
      </c>
      <c r="I48" s="1">
        <v>0</v>
      </c>
      <c r="J48" s="3" t="s">
        <v>18</v>
      </c>
      <c r="K48" s="2" t="str">
        <f>J48*5397.84</f>
        <v>0</v>
      </c>
      <c r="L48" s="5"/>
    </row>
    <row r="49" spans="1:12" customHeight="1" ht="105" outlineLevel="5">
      <c r="A49" s="1"/>
      <c r="B49" s="1">
        <v>826061</v>
      </c>
      <c r="C49" s="1" t="s">
        <v>151</v>
      </c>
      <c r="D49" s="1" t="s">
        <v>152</v>
      </c>
      <c r="E49" s="2" t="s">
        <v>153</v>
      </c>
      <c r="F49" s="2" t="s">
        <v>154</v>
      </c>
      <c r="G49" s="2">
        <v>0</v>
      </c>
      <c r="H49" s="2">
        <v>0</v>
      </c>
      <c r="I49" s="1">
        <v>0</v>
      </c>
      <c r="J49" s="3" t="s">
        <v>18</v>
      </c>
      <c r="K49" s="2" t="str">
        <f>J49*5960.85</f>
        <v>0</v>
      </c>
      <c r="L49" s="5"/>
    </row>
    <row r="50" spans="1:12" customHeight="1" ht="105" outlineLevel="5">
      <c r="A50" s="1"/>
      <c r="B50" s="1">
        <v>826062</v>
      </c>
      <c r="C50" s="1" t="s">
        <v>155</v>
      </c>
      <c r="D50" s="1" t="s">
        <v>156</v>
      </c>
      <c r="E50" s="2" t="s">
        <v>131</v>
      </c>
      <c r="F50" s="2" t="s">
        <v>157</v>
      </c>
      <c r="G50" s="2">
        <v>0</v>
      </c>
      <c r="H50" s="2">
        <v>0</v>
      </c>
      <c r="I50" s="1">
        <v>0</v>
      </c>
      <c r="J50" s="3" t="s">
        <v>18</v>
      </c>
      <c r="K50" s="2" t="str">
        <f>J50*5264.07</f>
        <v>0</v>
      </c>
      <c r="L50" s="5"/>
    </row>
    <row r="51" spans="1:12" customHeight="1" ht="105" outlineLevel="5">
      <c r="A51" s="1"/>
      <c r="B51" s="1">
        <v>826063</v>
      </c>
      <c r="C51" s="1" t="s">
        <v>158</v>
      </c>
      <c r="D51" s="1" t="s">
        <v>159</v>
      </c>
      <c r="E51" s="2" t="s">
        <v>160</v>
      </c>
      <c r="F51" s="2" t="s">
        <v>161</v>
      </c>
      <c r="G51" s="2">
        <v>0</v>
      </c>
      <c r="H51" s="2">
        <v>0</v>
      </c>
      <c r="I51" s="1">
        <v>0</v>
      </c>
      <c r="J51" s="3" t="s">
        <v>18</v>
      </c>
      <c r="K51" s="2" t="str">
        <f>J51*10088.01</f>
        <v>0</v>
      </c>
      <c r="L51" s="5"/>
    </row>
    <row r="52" spans="1:12" customHeight="1" ht="105" outlineLevel="5">
      <c r="A52" s="1"/>
      <c r="B52" s="1">
        <v>826064</v>
      </c>
      <c r="C52" s="1" t="s">
        <v>162</v>
      </c>
      <c r="D52" s="1" t="s">
        <v>163</v>
      </c>
      <c r="E52" s="2" t="s">
        <v>164</v>
      </c>
      <c r="F52" s="2" t="s">
        <v>165</v>
      </c>
      <c r="G52" s="2">
        <v>0</v>
      </c>
      <c r="H52" s="2">
        <v>0</v>
      </c>
      <c r="I52" s="1">
        <v>0</v>
      </c>
      <c r="J52" s="3" t="s">
        <v>18</v>
      </c>
      <c r="K52" s="2" t="str">
        <f>J52*5925.57</f>
        <v>0</v>
      </c>
      <c r="L52" s="5"/>
    </row>
    <row r="53" spans="1:12" customHeight="1" ht="105" outlineLevel="5">
      <c r="A53" s="1"/>
      <c r="B53" s="1">
        <v>826065</v>
      </c>
      <c r="C53" s="1" t="s">
        <v>166</v>
      </c>
      <c r="D53" s="1" t="s">
        <v>167</v>
      </c>
      <c r="E53" s="2" t="s">
        <v>164</v>
      </c>
      <c r="F53" s="2" t="s">
        <v>168</v>
      </c>
      <c r="G53" s="2">
        <v>0</v>
      </c>
      <c r="H53" s="2">
        <v>0</v>
      </c>
      <c r="I53" s="1">
        <v>0</v>
      </c>
      <c r="J53" s="3" t="s">
        <v>18</v>
      </c>
      <c r="K53" s="2" t="str">
        <f>J53*5766.81</f>
        <v>0</v>
      </c>
      <c r="L53" s="5"/>
    </row>
    <row r="54" spans="1:12" customHeight="1" ht="105" outlineLevel="5">
      <c r="A54" s="1"/>
      <c r="B54" s="1">
        <v>826066</v>
      </c>
      <c r="C54" s="1" t="s">
        <v>169</v>
      </c>
      <c r="D54" s="1" t="s">
        <v>170</v>
      </c>
      <c r="E54" s="2" t="s">
        <v>160</v>
      </c>
      <c r="F54" s="2" t="s">
        <v>168</v>
      </c>
      <c r="G54" s="2">
        <v>0</v>
      </c>
      <c r="H54" s="2">
        <v>0</v>
      </c>
      <c r="I54" s="1">
        <v>0</v>
      </c>
      <c r="J54" s="3" t="s">
        <v>18</v>
      </c>
      <c r="K54" s="2" t="str">
        <f>J54*5766.81</f>
        <v>0</v>
      </c>
      <c r="L54" s="5"/>
    </row>
    <row r="55" spans="1:12" customHeight="1" ht="105" outlineLevel="5">
      <c r="A55" s="1"/>
      <c r="B55" s="1">
        <v>826067</v>
      </c>
      <c r="C55" s="1" t="s">
        <v>171</v>
      </c>
      <c r="D55" s="1" t="s">
        <v>172</v>
      </c>
      <c r="E55" s="2" t="s">
        <v>164</v>
      </c>
      <c r="F55" s="2" t="s">
        <v>173</v>
      </c>
      <c r="G55" s="2">
        <v>0</v>
      </c>
      <c r="H55" s="2">
        <v>0</v>
      </c>
      <c r="I55" s="1">
        <v>0</v>
      </c>
      <c r="J55" s="3" t="s">
        <v>18</v>
      </c>
      <c r="K55" s="2" t="str">
        <f>J55*8648.49</f>
        <v>0</v>
      </c>
      <c r="L55" s="5"/>
    </row>
    <row r="56" spans="1:12" customHeight="1" ht="105" outlineLevel="5">
      <c r="A56" s="1"/>
      <c r="B56" s="1">
        <v>826068</v>
      </c>
      <c r="C56" s="1" t="s">
        <v>174</v>
      </c>
      <c r="D56" s="1" t="s">
        <v>175</v>
      </c>
      <c r="E56" s="2" t="s">
        <v>160</v>
      </c>
      <c r="F56" s="2" t="s">
        <v>176</v>
      </c>
      <c r="G56" s="2">
        <v>0</v>
      </c>
      <c r="H56" s="2">
        <v>0</v>
      </c>
      <c r="I56" s="1">
        <v>0</v>
      </c>
      <c r="J56" s="3" t="s">
        <v>18</v>
      </c>
      <c r="K56" s="2" t="str">
        <f>J56*8650.38</f>
        <v>0</v>
      </c>
      <c r="L56" s="5"/>
    </row>
    <row r="57" spans="1:12" customHeight="1" ht="105" outlineLevel="5">
      <c r="A57" s="1"/>
      <c r="B57" s="1">
        <v>826069</v>
      </c>
      <c r="C57" s="1" t="s">
        <v>177</v>
      </c>
      <c r="D57" s="1" t="s">
        <v>178</v>
      </c>
      <c r="E57" s="2" t="s">
        <v>179</v>
      </c>
      <c r="F57" s="2" t="s">
        <v>180</v>
      </c>
      <c r="G57" s="2">
        <v>0</v>
      </c>
      <c r="H57" s="2">
        <v>0</v>
      </c>
      <c r="I57" s="1">
        <v>0</v>
      </c>
      <c r="J57" s="3" t="s">
        <v>18</v>
      </c>
      <c r="K57" s="2" t="str">
        <f>J57*6997.20</f>
        <v>0</v>
      </c>
      <c r="L57" s="5"/>
    </row>
    <row r="58" spans="1:12" customHeight="1" ht="105" outlineLevel="5">
      <c r="A58" s="1"/>
      <c r="B58" s="1">
        <v>826070</v>
      </c>
      <c r="C58" s="1" t="s">
        <v>181</v>
      </c>
      <c r="D58" s="1" t="s">
        <v>182</v>
      </c>
      <c r="E58" s="2" t="s">
        <v>164</v>
      </c>
      <c r="F58" s="2" t="s">
        <v>180</v>
      </c>
      <c r="G58" s="2">
        <v>0</v>
      </c>
      <c r="H58" s="2">
        <v>0</v>
      </c>
      <c r="I58" s="1">
        <v>0</v>
      </c>
      <c r="J58" s="3" t="s">
        <v>18</v>
      </c>
      <c r="K58" s="2" t="str">
        <f>J58*6997.20</f>
        <v>0</v>
      </c>
      <c r="L58" s="5"/>
    </row>
    <row r="59" spans="1:12" customHeight="1" ht="105" outlineLevel="5">
      <c r="A59" s="1"/>
      <c r="B59" s="1">
        <v>831394</v>
      </c>
      <c r="C59" s="1" t="s">
        <v>183</v>
      </c>
      <c r="D59" s="1" t="s">
        <v>184</v>
      </c>
      <c r="E59" s="2" t="s">
        <v>185</v>
      </c>
      <c r="F59" s="2" t="s">
        <v>186</v>
      </c>
      <c r="G59" s="2">
        <v>0</v>
      </c>
      <c r="H59" s="2">
        <v>0</v>
      </c>
      <c r="I59" s="1">
        <v>0</v>
      </c>
      <c r="J59" s="3" t="s">
        <v>18</v>
      </c>
      <c r="K59" s="2" t="str">
        <f>J59*3776.43</f>
        <v>0</v>
      </c>
      <c r="L59" s="5"/>
    </row>
    <row r="60" spans="1:12" customHeight="1" ht="105" outlineLevel="5">
      <c r="A60" s="1"/>
      <c r="B60" s="1">
        <v>831413</v>
      </c>
      <c r="C60" s="1" t="s">
        <v>187</v>
      </c>
      <c r="D60" s="1" t="s">
        <v>188</v>
      </c>
      <c r="E60" s="2" t="s">
        <v>189</v>
      </c>
      <c r="F60" s="2" t="s">
        <v>190</v>
      </c>
      <c r="G60" s="2">
        <v>0</v>
      </c>
      <c r="H60" s="2">
        <v>0</v>
      </c>
      <c r="I60" s="1">
        <v>0</v>
      </c>
      <c r="J60" s="3" t="s">
        <v>18</v>
      </c>
      <c r="K60" s="2" t="str">
        <f>J60*3760.26</f>
        <v>0</v>
      </c>
      <c r="L60" s="5"/>
    </row>
    <row r="61" spans="1:12" customHeight="1" ht="105" outlineLevel="5">
      <c r="A61" s="1"/>
      <c r="B61" s="1">
        <v>831429</v>
      </c>
      <c r="C61" s="1" t="s">
        <v>191</v>
      </c>
      <c r="D61" s="1" t="s">
        <v>192</v>
      </c>
      <c r="E61" s="2" t="s">
        <v>193</v>
      </c>
      <c r="F61" s="2" t="s">
        <v>194</v>
      </c>
      <c r="G61" s="2">
        <v>0</v>
      </c>
      <c r="H61" s="2">
        <v>0</v>
      </c>
      <c r="I61" s="1">
        <v>0</v>
      </c>
      <c r="J61" s="3" t="s">
        <v>18</v>
      </c>
      <c r="K61" s="2" t="str">
        <f>J61*5921.16</f>
        <v>0</v>
      </c>
      <c r="L61" s="5"/>
    </row>
    <row r="62" spans="1:12" customHeight="1" ht="105" outlineLevel="5">
      <c r="A62" s="1"/>
      <c r="B62" s="1">
        <v>831432</v>
      </c>
      <c r="C62" s="1" t="s">
        <v>195</v>
      </c>
      <c r="D62" s="1" t="s">
        <v>196</v>
      </c>
      <c r="E62" s="2" t="s">
        <v>193</v>
      </c>
      <c r="F62" s="2" t="s">
        <v>197</v>
      </c>
      <c r="G62" s="2">
        <v>0</v>
      </c>
      <c r="H62" s="2">
        <v>0</v>
      </c>
      <c r="I62" s="1">
        <v>0</v>
      </c>
      <c r="J62" s="3" t="s">
        <v>18</v>
      </c>
      <c r="K62" s="2" t="str">
        <f>J62*6297.48</f>
        <v>0</v>
      </c>
      <c r="L62" s="5"/>
    </row>
    <row r="63" spans="1:12" customHeight="1" ht="105" outlineLevel="5">
      <c r="A63" s="1"/>
      <c r="B63" s="1">
        <v>831437</v>
      </c>
      <c r="C63" s="1" t="s">
        <v>198</v>
      </c>
      <c r="D63" s="1" t="s">
        <v>199</v>
      </c>
      <c r="E63" s="2" t="s">
        <v>193</v>
      </c>
      <c r="F63" s="2" t="s">
        <v>154</v>
      </c>
      <c r="G63" s="2">
        <v>0</v>
      </c>
      <c r="H63" s="2">
        <v>0</v>
      </c>
      <c r="I63" s="1">
        <v>0</v>
      </c>
      <c r="J63" s="3" t="s">
        <v>18</v>
      </c>
      <c r="K63" s="2" t="str">
        <f>J63*5960.85</f>
        <v>0</v>
      </c>
      <c r="L63" s="5"/>
    </row>
    <row r="64" spans="1:12" customHeight="1" ht="105" outlineLevel="5">
      <c r="A64" s="1"/>
      <c r="B64" s="1">
        <v>831441</v>
      </c>
      <c r="C64" s="1" t="s">
        <v>200</v>
      </c>
      <c r="D64" s="1" t="s">
        <v>201</v>
      </c>
      <c r="E64" s="2" t="s">
        <v>193</v>
      </c>
      <c r="F64" s="2" t="s">
        <v>202</v>
      </c>
      <c r="G64" s="2">
        <v>1</v>
      </c>
      <c r="H64" s="2">
        <v>0</v>
      </c>
      <c r="I64" s="1">
        <v>0</v>
      </c>
      <c r="J64" s="3" t="s">
        <v>18</v>
      </c>
      <c r="K64" s="2" t="str">
        <f>J64*5738.88</f>
        <v>0</v>
      </c>
      <c r="L64" s="5"/>
    </row>
    <row r="65" spans="1:12" customHeight="1" ht="105" outlineLevel="5">
      <c r="A65" s="1"/>
      <c r="B65" s="1">
        <v>882099</v>
      </c>
      <c r="C65" s="1" t="s">
        <v>203</v>
      </c>
      <c r="D65" s="1" t="s">
        <v>204</v>
      </c>
      <c r="E65" s="2" t="s">
        <v>205</v>
      </c>
      <c r="F65" s="2" t="s">
        <v>206</v>
      </c>
      <c r="G65" s="2">
        <v>1</v>
      </c>
      <c r="H65" s="2">
        <v>0</v>
      </c>
      <c r="I65" s="1">
        <v>0</v>
      </c>
      <c r="J65" s="3" t="s">
        <v>18</v>
      </c>
      <c r="K65" s="2" t="str">
        <f>J65*10502.27</f>
        <v>0</v>
      </c>
      <c r="L65" s="5"/>
    </row>
    <row r="66" spans="1:12" customHeight="1" ht="105" outlineLevel="5">
      <c r="A66" s="1"/>
      <c r="B66" s="1">
        <v>857126</v>
      </c>
      <c r="C66" s="1" t="s">
        <v>207</v>
      </c>
      <c r="D66" s="1" t="s">
        <v>208</v>
      </c>
      <c r="E66" s="2" t="s">
        <v>209</v>
      </c>
      <c r="F66" s="2" t="s">
        <v>210</v>
      </c>
      <c r="G66" s="2">
        <v>0</v>
      </c>
      <c r="H66" s="2">
        <v>0</v>
      </c>
      <c r="I66" s="1">
        <v>0</v>
      </c>
      <c r="J66" s="3" t="s">
        <v>18</v>
      </c>
      <c r="K66" s="2" t="str">
        <f>J66*4348.83</f>
        <v>0</v>
      </c>
      <c r="L66" s="5"/>
    </row>
    <row r="67" spans="1:12" customHeight="1" ht="105" outlineLevel="5">
      <c r="A67" s="1"/>
      <c r="B67" s="1">
        <v>857180</v>
      </c>
      <c r="C67" s="1" t="s">
        <v>211</v>
      </c>
      <c r="D67" s="1" t="s">
        <v>212</v>
      </c>
      <c r="E67" s="2" t="s">
        <v>213</v>
      </c>
      <c r="F67" s="2" t="s">
        <v>214</v>
      </c>
      <c r="G67" s="2">
        <v>0</v>
      </c>
      <c r="H67" s="2">
        <v>0</v>
      </c>
      <c r="I67" s="1">
        <v>0</v>
      </c>
      <c r="J67" s="3" t="s">
        <v>18</v>
      </c>
      <c r="K67" s="2" t="str">
        <f>J67*4680.48</f>
        <v>0</v>
      </c>
      <c r="L67" s="5"/>
    </row>
    <row r="68" spans="1:12" customHeight="1" ht="105" outlineLevel="5">
      <c r="A68" s="1"/>
      <c r="B68" s="1">
        <v>873356</v>
      </c>
      <c r="C68" s="1" t="s">
        <v>215</v>
      </c>
      <c r="D68" s="1" t="s">
        <v>216</v>
      </c>
      <c r="E68" s="2" t="s">
        <v>213</v>
      </c>
      <c r="F68" s="2" t="s">
        <v>217</v>
      </c>
      <c r="G68" s="2">
        <v>0</v>
      </c>
      <c r="H68" s="2">
        <v>0</v>
      </c>
      <c r="I68" s="1">
        <v>0</v>
      </c>
      <c r="J68" s="3" t="s">
        <v>18</v>
      </c>
      <c r="K68" s="2" t="str">
        <f>J68*4690.77</f>
        <v>0</v>
      </c>
      <c r="L68" s="5"/>
    </row>
    <row r="69" spans="1:12" customHeight="1" ht="105" outlineLevel="5">
      <c r="A69" s="1"/>
      <c r="B69" s="1">
        <v>882101</v>
      </c>
      <c r="C69" s="1" t="s">
        <v>218</v>
      </c>
      <c r="D69" s="1" t="s">
        <v>219</v>
      </c>
      <c r="E69" s="2" t="s">
        <v>220</v>
      </c>
      <c r="F69" s="2" t="s">
        <v>221</v>
      </c>
      <c r="G69" s="2">
        <v>1</v>
      </c>
      <c r="H69" s="2">
        <v>0</v>
      </c>
      <c r="I69" s="1">
        <v>0</v>
      </c>
      <c r="J69" s="3" t="s">
        <v>18</v>
      </c>
      <c r="K69" s="2" t="str">
        <f>J69*7482.30</f>
        <v>0</v>
      </c>
      <c r="L69" s="5"/>
    </row>
    <row r="70" spans="1:12" outlineLevel="3">
      <c r="A70" s="9" t="s">
        <v>222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5"/>
    </row>
    <row r="71" spans="1:12" customHeight="1" ht="105" outlineLevel="5">
      <c r="A71" s="1"/>
      <c r="B71" s="1">
        <v>831503</v>
      </c>
      <c r="C71" s="1" t="s">
        <v>223</v>
      </c>
      <c r="D71" s="1" t="s">
        <v>224</v>
      </c>
      <c r="E71" s="2" t="s">
        <v>225</v>
      </c>
      <c r="F71" s="2" t="s">
        <v>226</v>
      </c>
      <c r="G71" s="2">
        <v>0</v>
      </c>
      <c r="H71" s="2">
        <v>0</v>
      </c>
      <c r="I71" s="1">
        <v>0</v>
      </c>
      <c r="J71" s="3" t="s">
        <v>18</v>
      </c>
      <c r="K71" s="2" t="str">
        <f>J71*2069.76</f>
        <v>0</v>
      </c>
      <c r="L71" s="5"/>
    </row>
    <row r="72" spans="1:12" customHeight="1" ht="105" outlineLevel="5">
      <c r="A72" s="1"/>
      <c r="B72" s="1">
        <v>831504</v>
      </c>
      <c r="C72" s="1" t="s">
        <v>227</v>
      </c>
      <c r="D72" s="1" t="s">
        <v>228</v>
      </c>
      <c r="E72" s="2" t="s">
        <v>225</v>
      </c>
      <c r="F72" s="2" t="s">
        <v>229</v>
      </c>
      <c r="G72" s="2">
        <v>0</v>
      </c>
      <c r="H72" s="2">
        <v>0</v>
      </c>
      <c r="I72" s="1">
        <v>0</v>
      </c>
      <c r="J72" s="3" t="s">
        <v>18</v>
      </c>
      <c r="K72" s="2" t="str">
        <f>J72*3073.88</f>
        <v>0</v>
      </c>
      <c r="L72" s="5"/>
    </row>
    <row r="73" spans="1:12" customHeight="1" ht="105" outlineLevel="5">
      <c r="A73" s="1"/>
      <c r="B73" s="1">
        <v>831505</v>
      </c>
      <c r="C73" s="1" t="s">
        <v>230</v>
      </c>
      <c r="D73" s="1" t="s">
        <v>231</v>
      </c>
      <c r="E73" s="2" t="s">
        <v>225</v>
      </c>
      <c r="F73" s="2" t="s">
        <v>229</v>
      </c>
      <c r="G73" s="2">
        <v>0</v>
      </c>
      <c r="H73" s="2">
        <v>0</v>
      </c>
      <c r="I73" s="1">
        <v>0</v>
      </c>
      <c r="J73" s="3" t="s">
        <v>18</v>
      </c>
      <c r="K73" s="2" t="str">
        <f>J73*3073.88</f>
        <v>0</v>
      </c>
      <c r="L73" s="5"/>
    </row>
    <row r="74" spans="1:12" customHeight="1" ht="105" outlineLevel="5">
      <c r="A74" s="1"/>
      <c r="B74" s="1">
        <v>831506</v>
      </c>
      <c r="C74" s="1" t="s">
        <v>232</v>
      </c>
      <c r="D74" s="1" t="s">
        <v>233</v>
      </c>
      <c r="E74" s="2" t="s">
        <v>225</v>
      </c>
      <c r="F74" s="2" t="s">
        <v>229</v>
      </c>
      <c r="G74" s="2">
        <v>0</v>
      </c>
      <c r="H74" s="2">
        <v>0</v>
      </c>
      <c r="I74" s="1">
        <v>0</v>
      </c>
      <c r="J74" s="3" t="s">
        <v>18</v>
      </c>
      <c r="K74" s="2" t="str">
        <f>J74*3073.88</f>
        <v>0</v>
      </c>
      <c r="L74" s="5"/>
    </row>
    <row r="75" spans="1:12" customHeight="1" ht="105" outlineLevel="5">
      <c r="A75" s="1"/>
      <c r="B75" s="1">
        <v>831509</v>
      </c>
      <c r="C75" s="1" t="s">
        <v>234</v>
      </c>
      <c r="D75" s="1" t="s">
        <v>235</v>
      </c>
      <c r="E75" s="2" t="s">
        <v>225</v>
      </c>
      <c r="F75" s="2" t="s">
        <v>229</v>
      </c>
      <c r="G75" s="2">
        <v>0</v>
      </c>
      <c r="H75" s="2">
        <v>0</v>
      </c>
      <c r="I75" s="1">
        <v>0</v>
      </c>
      <c r="J75" s="3" t="s">
        <v>18</v>
      </c>
      <c r="K75" s="2" t="str">
        <f>J75*3073.88</f>
        <v>0</v>
      </c>
      <c r="L75" s="5"/>
    </row>
    <row r="76" spans="1:12" customHeight="1" ht="105" outlineLevel="5">
      <c r="A76" s="1"/>
      <c r="B76" s="1">
        <v>831511</v>
      </c>
      <c r="C76" s="1" t="s">
        <v>236</v>
      </c>
      <c r="D76" s="1" t="s">
        <v>237</v>
      </c>
      <c r="E76" s="2" t="s">
        <v>225</v>
      </c>
      <c r="F76" s="2" t="s">
        <v>238</v>
      </c>
      <c r="G76" s="2">
        <v>0</v>
      </c>
      <c r="H76" s="2">
        <v>0</v>
      </c>
      <c r="I76" s="1">
        <v>0</v>
      </c>
      <c r="J76" s="3" t="s">
        <v>18</v>
      </c>
      <c r="K76" s="2" t="str">
        <f>J76*3261.93</f>
        <v>0</v>
      </c>
      <c r="L76" s="5"/>
    </row>
    <row r="77" spans="1:12" customHeight="1" ht="105" outlineLevel="5">
      <c r="A77" s="1"/>
      <c r="B77" s="1">
        <v>831512</v>
      </c>
      <c r="C77" s="1" t="s">
        <v>239</v>
      </c>
      <c r="D77" s="1" t="s">
        <v>240</v>
      </c>
      <c r="E77" s="2" t="s">
        <v>225</v>
      </c>
      <c r="F77" s="2" t="s">
        <v>238</v>
      </c>
      <c r="G77" s="2">
        <v>0</v>
      </c>
      <c r="H77" s="2">
        <v>0</v>
      </c>
      <c r="I77" s="1">
        <v>0</v>
      </c>
      <c r="J77" s="3" t="s">
        <v>18</v>
      </c>
      <c r="K77" s="2" t="str">
        <f>J77*3261.93</f>
        <v>0</v>
      </c>
      <c r="L77" s="5"/>
    </row>
    <row r="78" spans="1:12" customHeight="1" ht="105" outlineLevel="5">
      <c r="A78" s="1"/>
      <c r="B78" s="1">
        <v>831513</v>
      </c>
      <c r="C78" s="1" t="s">
        <v>241</v>
      </c>
      <c r="D78" s="1" t="s">
        <v>242</v>
      </c>
      <c r="E78" s="2" t="s">
        <v>225</v>
      </c>
      <c r="F78" s="2" t="s">
        <v>238</v>
      </c>
      <c r="G78" s="2">
        <v>0</v>
      </c>
      <c r="H78" s="2">
        <v>0</v>
      </c>
      <c r="I78" s="1">
        <v>0</v>
      </c>
      <c r="J78" s="3" t="s">
        <v>18</v>
      </c>
      <c r="K78" s="2" t="str">
        <f>J78*3261.93</f>
        <v>0</v>
      </c>
      <c r="L78" s="5"/>
    </row>
    <row r="79" spans="1:12" customHeight="1" ht="105" outlineLevel="5">
      <c r="A79" s="1"/>
      <c r="B79" s="1">
        <v>831516</v>
      </c>
      <c r="C79" s="1" t="s">
        <v>243</v>
      </c>
      <c r="D79" s="1" t="s">
        <v>244</v>
      </c>
      <c r="E79" s="2" t="s">
        <v>225</v>
      </c>
      <c r="F79" s="2" t="s">
        <v>245</v>
      </c>
      <c r="G79" s="2">
        <v>0</v>
      </c>
      <c r="H79" s="2">
        <v>0</v>
      </c>
      <c r="I79" s="1">
        <v>0</v>
      </c>
      <c r="J79" s="3" t="s">
        <v>18</v>
      </c>
      <c r="K79" s="2" t="str">
        <f>J79*3207.54</f>
        <v>0</v>
      </c>
      <c r="L79" s="5"/>
    </row>
    <row r="80" spans="1:12" customHeight="1" ht="105" outlineLevel="5">
      <c r="A80" s="1"/>
      <c r="B80" s="1">
        <v>831520</v>
      </c>
      <c r="C80" s="1" t="s">
        <v>246</v>
      </c>
      <c r="D80" s="1" t="s">
        <v>247</v>
      </c>
      <c r="E80" s="2" t="s">
        <v>225</v>
      </c>
      <c r="F80" s="2" t="s">
        <v>248</v>
      </c>
      <c r="G80" s="2">
        <v>1</v>
      </c>
      <c r="H80" s="2">
        <v>0</v>
      </c>
      <c r="I80" s="1">
        <v>0</v>
      </c>
      <c r="J80" s="3" t="s">
        <v>18</v>
      </c>
      <c r="K80" s="2" t="str">
        <f>J80*4836.30</f>
        <v>0</v>
      </c>
      <c r="L80" s="5"/>
    </row>
    <row r="81" spans="1:12" customHeight="1" ht="105" outlineLevel="5">
      <c r="A81" s="1"/>
      <c r="B81" s="1">
        <v>831524</v>
      </c>
      <c r="C81" s="1" t="s">
        <v>249</v>
      </c>
      <c r="D81" s="1" t="s">
        <v>250</v>
      </c>
      <c r="E81" s="2" t="s">
        <v>225</v>
      </c>
      <c r="F81" s="2" t="s">
        <v>251</v>
      </c>
      <c r="G81" s="2">
        <v>1</v>
      </c>
      <c r="H81" s="2">
        <v>0</v>
      </c>
      <c r="I81" s="1">
        <v>0</v>
      </c>
      <c r="J81" s="3" t="s">
        <v>18</v>
      </c>
      <c r="K81" s="2" t="str">
        <f>J81*5677.14</f>
        <v>0</v>
      </c>
      <c r="L81" s="5"/>
    </row>
    <row r="82" spans="1:12" customHeight="1" ht="105" outlineLevel="5">
      <c r="A82" s="1"/>
      <c r="B82" s="1">
        <v>857066</v>
      </c>
      <c r="C82" s="1" t="s">
        <v>252</v>
      </c>
      <c r="D82" s="1" t="s">
        <v>253</v>
      </c>
      <c r="E82" s="2" t="s">
        <v>209</v>
      </c>
      <c r="F82" s="2" t="s">
        <v>254</v>
      </c>
      <c r="G82" s="2">
        <v>0</v>
      </c>
      <c r="H82" s="2">
        <v>0</v>
      </c>
      <c r="I82" s="1">
        <v>0</v>
      </c>
      <c r="J82" s="3" t="s">
        <v>18</v>
      </c>
      <c r="K82" s="2" t="str">
        <f>J82*5125.89</f>
        <v>0</v>
      </c>
      <c r="L82" s="5"/>
    </row>
    <row r="83" spans="1:12" customHeight="1" ht="105" outlineLevel="5">
      <c r="A83" s="1"/>
      <c r="B83" s="1">
        <v>857067</v>
      </c>
      <c r="C83" s="1" t="s">
        <v>255</v>
      </c>
      <c r="D83" s="1" t="s">
        <v>256</v>
      </c>
      <c r="E83" s="2" t="s">
        <v>209</v>
      </c>
      <c r="F83" s="2" t="s">
        <v>254</v>
      </c>
      <c r="G83" s="2">
        <v>0</v>
      </c>
      <c r="H83" s="2">
        <v>0</v>
      </c>
      <c r="I83" s="1">
        <v>0</v>
      </c>
      <c r="J83" s="3" t="s">
        <v>18</v>
      </c>
      <c r="K83" s="2" t="str">
        <f>J83*5125.89</f>
        <v>0</v>
      </c>
      <c r="L83" s="5"/>
    </row>
    <row r="84" spans="1:12" customHeight="1" ht="105" outlineLevel="5">
      <c r="A84" s="1"/>
      <c r="B84" s="1">
        <v>857089</v>
      </c>
      <c r="C84" s="1" t="s">
        <v>257</v>
      </c>
      <c r="D84" s="1" t="s">
        <v>258</v>
      </c>
      <c r="E84" s="2" t="s">
        <v>259</v>
      </c>
      <c r="F84" s="2" t="s">
        <v>260</v>
      </c>
      <c r="G84" s="2">
        <v>0</v>
      </c>
      <c r="H84" s="2">
        <v>0</v>
      </c>
      <c r="I84" s="1">
        <v>0</v>
      </c>
      <c r="J84" s="3" t="s">
        <v>18</v>
      </c>
      <c r="K84" s="2" t="str">
        <f>J84*5478.69</f>
        <v>0</v>
      </c>
      <c r="L8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70:K7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2026-06-22T07:40:30+03:00</dcterms:created>
  <dcterms:modified xsi:type="dcterms:W3CDTF">2026-06-22T07:40:30+03:00</dcterms:modified>
  <dc:title>Untitled Spreadsheet</dc:title>
  <dc:description/>
  <dc:subject/>
  <cp:keywords/>
  <cp:category/>
</cp:coreProperties>
</file>