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<sst xmlns="http://schemas.openxmlformats.org/spreadsheetml/2006/main" uniqueCount="160">
  <si>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</si>
  <si>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</si>
  <si>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</si>
  <si>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</si>
  <si>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</si>
  <si>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</si>
  <si>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</si>
  <si>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</si>
  <si>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</si>
  <si>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</si>
  <si>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</si>
  <si>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ванны</t>
  </si>
  <si>
    <t>Смесители для ванны SOLONE</t>
  </si>
  <si>
    <t>Смесители для ванны SOLONE (нерж сталь)</t>
  </si>
  <si>
    <t>SMS-180801</t>
  </si>
  <si>
    <t>EZA7-B090</t>
  </si>
  <si>
    <t>Смеситель для ванны с пов. изл, ø35, встр. дивертор, SOLONE S (1/8шт)</t>
  </si>
  <si>
    <t>3 481.19 руб.</t>
  </si>
  <si>
    <t>шт</t>
  </si>
  <si>
    <t>SMS-190020</t>
  </si>
  <si>
    <t>EZA1-B090</t>
  </si>
  <si>
    <t>см-ль для умывальника монолитный, ø35, нерж. cталь, EZA1-B090</t>
  </si>
  <si>
    <t>1 595.65 руб.</t>
  </si>
  <si>
    <t>SMS-190021</t>
  </si>
  <si>
    <t>EZA1-C090</t>
  </si>
  <si>
    <t>(В)смеситель Solone для раковины-чаши монолитный, ø35, нерж. cталь, EZA1-С090</t>
  </si>
  <si>
    <t>2 409.51 руб.</t>
  </si>
  <si>
    <t>SMS-190023</t>
  </si>
  <si>
    <t>JAT1-A094</t>
  </si>
  <si>
    <t>см-ль для умывальника монолитный, ø35, нерж. cталь, JAT1-A094</t>
  </si>
  <si>
    <t>1 901.65 руб.</t>
  </si>
  <si>
    <t>SMS-190024</t>
  </si>
  <si>
    <t>JAT1-B094</t>
  </si>
  <si>
    <t>(В)смеситель Solone для раковины-чаши, ø35, нерж. cталь, JAT1-B094</t>
  </si>
  <si>
    <t>2 607.78 руб.</t>
  </si>
  <si>
    <t>SMS-190025</t>
  </si>
  <si>
    <t>JAT3-A094</t>
  </si>
  <si>
    <t>см-ль для ванны с кор. с пов. изл, ø35, перекл. изливом, нерж. cталь, JAT3-A094</t>
  </si>
  <si>
    <t>3 522.08 руб.</t>
  </si>
  <si>
    <t>SMS-190026</t>
  </si>
  <si>
    <t>JAT7-A094</t>
  </si>
  <si>
    <t>см-ль для ванны, ø35, нерж. cталь, JAT7-A094</t>
  </si>
  <si>
    <t>4 570.15 руб.</t>
  </si>
  <si>
    <t>SMS-290062</t>
  </si>
  <si>
    <t>EZA5-D090</t>
  </si>
  <si>
    <t>см-ль для душа без излива, ø35, нерж. cталь, EZA5-D090</t>
  </si>
  <si>
    <t>2 813.45 руб.</t>
  </si>
  <si>
    <t>Смесители для ванны SOLONE (цинк)</t>
  </si>
  <si>
    <t>SMS-180797</t>
  </si>
  <si>
    <t>KAG-6010</t>
  </si>
  <si>
    <t>Смеситель для ванны, кер. карт. ⌀35, выносн. карт. дивертор, плоский излив, хром SOLONE Z (1/12шт)</t>
  </si>
  <si>
    <t>1 494.16 руб.</t>
  </si>
  <si>
    <t>&gt;50</t>
  </si>
  <si>
    <t>SMS-190001</t>
  </si>
  <si>
    <t>FAB1-A020</t>
  </si>
  <si>
    <t>см-ль для умывальника, кер. картридж ⌀25, крепление на гайке-втулке, хром FAB1-A020</t>
  </si>
  <si>
    <t>1 232.66 руб.</t>
  </si>
  <si>
    <t>&gt;25</t>
  </si>
  <si>
    <t>SMS-190002</t>
  </si>
  <si>
    <t>FAB5-A020</t>
  </si>
  <si>
    <t>(В)смеситель Solone для ванной, кер. картридж ⌀25, хром FAB5-A020</t>
  </si>
  <si>
    <t>1 949.40 руб.</t>
  </si>
  <si>
    <t>SMS-190003</t>
  </si>
  <si>
    <t>FAB6-A020</t>
  </si>
  <si>
    <t>см-ль для ванной, кер. картридж ⌀25, карт. дивертор, излив 350мм, хром FAB6-A020</t>
  </si>
  <si>
    <t>2 109.77 руб.</t>
  </si>
  <si>
    <t>&gt;10</t>
  </si>
  <si>
    <t>SMS-190004</t>
  </si>
  <si>
    <t>FAB7-A020</t>
  </si>
  <si>
    <t>см-ль для ванной, кер. картридж ⌀25, встр. дивертор, излив 350мм, хром FAB7-A020</t>
  </si>
  <si>
    <t>2 119.69 руб.</t>
  </si>
  <si>
    <t>SMS-190005</t>
  </si>
  <si>
    <t>SIT1-A182</t>
  </si>
  <si>
    <t>см-ль для умывальника, кер. картридж ⌀40, гайка кор., хром SIT1-A182</t>
  </si>
  <si>
    <t>1 781.48 руб.</t>
  </si>
  <si>
    <t>SMS-190007</t>
  </si>
  <si>
    <t>SIT5-A182</t>
  </si>
  <si>
    <t>см-ль для душ-кабины, кер. картридж ⌀40, хром SIT5-A182</t>
  </si>
  <si>
    <t>1 980.94 руб.</t>
  </si>
  <si>
    <t>SMS-190008</t>
  </si>
  <si>
    <t>SIT7-A182</t>
  </si>
  <si>
    <t>см-ль для ванной, картридж ⌀40 в корпусе, излив 350мм, хром (ИЗЛИВ ОТДЕЛЬНО ПОЛОЖИТЬ)</t>
  </si>
  <si>
    <t>3 199.98 руб.</t>
  </si>
  <si>
    <t>SMS-190009</t>
  </si>
  <si>
    <t>SIT1-A182YB</t>
  </si>
  <si>
    <t>(В)смеситель Solone для умывальника, кер. картридж ⌀40, гайка кор., черный SIT1-A182YB</t>
  </si>
  <si>
    <t>0.00 руб.</t>
  </si>
  <si>
    <t>SMS-190014</t>
  </si>
  <si>
    <t>LUN1-A031</t>
  </si>
  <si>
    <t>см-ль для умывальника, кер. картридж ⌀40, шпилька, хром LUN1-A031</t>
  </si>
  <si>
    <t>1 302.04 руб.</t>
  </si>
  <si>
    <t>SMS-190015</t>
  </si>
  <si>
    <t>LUN3-A031</t>
  </si>
  <si>
    <t>см-ль для ванной, кер. картридж ⌀40, клапанный пер. в корпусе, хром LUN3-A031</t>
  </si>
  <si>
    <t>2 221.28 руб.</t>
  </si>
  <si>
    <t>SMS-190016</t>
  </si>
  <si>
    <t>LUN5-A031</t>
  </si>
  <si>
    <t>см-ль для душ-кабины, кер. картридж ⌀40, хром LUN5-A031</t>
  </si>
  <si>
    <t>1 552.28 руб.</t>
  </si>
  <si>
    <t>SMS-190017</t>
  </si>
  <si>
    <t>LUN6-A031</t>
  </si>
  <si>
    <t>см-ль для ванной, кер. карт. ⌀40, выносн. карт. дивертор, излив 350мм, хром LUN6-A031</t>
  </si>
  <si>
    <t>2 372.42 руб.</t>
  </si>
  <si>
    <t>SMS-190018</t>
  </si>
  <si>
    <t>LUN7-A031</t>
  </si>
  <si>
    <t>см-ль для ванной, кер. картридж ⌀40, карт. пер. в корпусе, излив 350мм, хром LUN7-A031</t>
  </si>
  <si>
    <t>2 462.86 руб.</t>
  </si>
  <si>
    <t>SMS-190019</t>
  </si>
  <si>
    <t>SUP1-A045</t>
  </si>
  <si>
    <t>(В)смеситель Solone для умывальника, кер. картридж ⌀35, шпилька, хром SUP1-A045</t>
  </si>
  <si>
    <t>1 272.86 руб.</t>
  </si>
  <si>
    <t>SMS-190034</t>
  </si>
  <si>
    <t>JIK3-A102-A</t>
  </si>
  <si>
    <t>см-ль для ванной, шаровое переключение, кер. (1/2) 90° JIK3-A102-A</t>
  </si>
  <si>
    <t>1 634.06 руб.</t>
  </si>
  <si>
    <t>SMS-190035</t>
  </si>
  <si>
    <t>JIK5-A102-A</t>
  </si>
  <si>
    <t>см-ль для душ.кабины с шланг., кер.(1/2) 90° JIK5-A102-A</t>
  </si>
  <si>
    <t>1 300.80 руб.</t>
  </si>
  <si>
    <t>SMS-190036</t>
  </si>
  <si>
    <t>JIK7-A102-A</t>
  </si>
  <si>
    <t>см-ль для ванной длинный излив, шаровое переключение, кер. (1/2) 90° JIK7-A102-A</t>
  </si>
  <si>
    <t>1 538.66 руб.</t>
  </si>
  <si>
    <t>SMS-190050</t>
  </si>
  <si>
    <t>SITB3-A182</t>
  </si>
  <si>
    <t>см-ль для ванной, кер. картридж ⌀40, картриджный пер. в корпусе, хром SITB3-A182</t>
  </si>
  <si>
    <t>3 976.00 руб.</t>
  </si>
  <si>
    <t>Смесители для ванны SOLONE (ABS пластик)</t>
  </si>
  <si>
    <t>SMS-180749</t>
  </si>
  <si>
    <t>PLA-1101</t>
  </si>
  <si>
    <t>Смеситель ABS пластик для умывальника, картридж ø35, гайка, БЕЛЫЙ мат, БЕЗ подводки (1/30шт)</t>
  </si>
  <si>
    <t>966.55 руб.</t>
  </si>
  <si>
    <t>SMS-180750</t>
  </si>
  <si>
    <t>PLA-3101</t>
  </si>
  <si>
    <t>Смеситель ABS пластик для ванны кор. излив, картридж ø35, БЕЛЫЙ мат (1/24шт)</t>
  </si>
  <si>
    <t>1 669.45 руб.</t>
  </si>
  <si>
    <t>SMS-180752</t>
  </si>
  <si>
    <t>PLA-7101</t>
  </si>
  <si>
    <t>Смеситель ABS пластик для ванны длинный излив, картридж ø35, БЕЛЫЙ мат (1/24шт)</t>
  </si>
  <si>
    <t>1 633.60 руб.</t>
  </si>
  <si>
    <t>SMS-180753</t>
  </si>
  <si>
    <t>PLA-7201</t>
  </si>
  <si>
    <t>SMS-180754</t>
  </si>
  <si>
    <t>PLA-1102</t>
  </si>
  <si>
    <t>Смеситель ABS пластик для умывальника, картридж ø35, гайка, ХРОМ, БЕЗ подводки (1/30шт)</t>
  </si>
  <si>
    <t>1 074.10 руб.</t>
  </si>
  <si>
    <t>SMS-180755</t>
  </si>
  <si>
    <t>PLA-3102</t>
  </si>
  <si>
    <t>Смеситель ABS пластик для ванны кор. излив, картридж ø35, ХРОМ (1/24шт)</t>
  </si>
  <si>
    <t>1 770.49 руб.</t>
  </si>
  <si>
    <t>SMS-180757</t>
  </si>
  <si>
    <t>PLA-7102</t>
  </si>
  <si>
    <t>Смеситель ABS пластик для ванны длинный излив, картридж ø35, ХРОМ (1/24шт)</t>
  </si>
  <si>
    <t>1 734.64 руб.</t>
  </si>
  <si>
    <t>SMS-180758</t>
  </si>
  <si>
    <t>PLA-7202</t>
  </si>
  <si>
    <t>SMS-180760</t>
  </si>
  <si>
    <t>LAP7-B611</t>
  </si>
  <si>
    <t>Смеситель ABS пластик для ванны кор. излив, кер. (1/2) 180°, БЕЛЫЙ мат (1/24шт)</t>
  </si>
  <si>
    <t>1 396.04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</si>
</sst>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efaf61_6e51_11f1_a8ed_047c1617b143_dee899bf_7155_11f1_a8f1_047c1617b1431.jpeg"/><Relationship Id="rId2" Type="http://schemas.openxmlformats.org/officeDocument/2006/relationships/image" Target="../media/40b139a6_ad61_11ea_813b_003048fd731b_b93eaf20_7e65_11eb_8259_003048fd731b2.jpeg"/><Relationship Id="rId3" Type="http://schemas.openxmlformats.org/officeDocument/2006/relationships/image" Target="../media/40b139a8_ad61_11ea_813b_003048fd731b_b93eaf21_7e65_11eb_8259_003048fd731b3.jpeg"/><Relationship Id="rId4" Type="http://schemas.openxmlformats.org/officeDocument/2006/relationships/image" Target="../media/3fc0ec83_ad62_11ea_813b_003048fd731b_b93eaf22_7e65_11eb_8259_003048fd731b4.jpeg"/><Relationship Id="rId5" Type="http://schemas.openxmlformats.org/officeDocument/2006/relationships/image" Target="../media/3fc0ec85_ad62_11ea_813b_003048fd731b_b93eaf23_7e65_11eb_8259_003048fd731b5.jpeg"/><Relationship Id="rId6" Type="http://schemas.openxmlformats.org/officeDocument/2006/relationships/image" Target="../media/3fc0ec87_ad62_11ea_813b_003048fd731b_b93eaf24_7e65_11eb_8259_003048fd731b6.jpeg"/><Relationship Id="rId7" Type="http://schemas.openxmlformats.org/officeDocument/2006/relationships/image" Target="../media/3fc0ec89_ad62_11ea_813b_003048fd731b_b93eaf25_7e65_11eb_8259_003048fd731b7.jpeg"/><Relationship Id="rId8" Type="http://schemas.openxmlformats.org/officeDocument/2006/relationships/image" Target="../media/604c4ea0_d7b4_11ed_a417_047c1617b143_daef3f56_f115_11ee_a58b_047c1617b1438.jpeg"/><Relationship Id="rId9" Type="http://schemas.openxmlformats.org/officeDocument/2006/relationships/image" Target="../media/6685bcbb_6e51_11f1_a8ed_047c1617b143_dee899cb_7155_11f1_a8f1_047c1617b1439.jpeg"/><Relationship Id="rId10" Type="http://schemas.openxmlformats.org/officeDocument/2006/relationships/image" Target="../media/40b13980_ad61_11ea_813b_003048fd731b_b93eaf0b_7e65_11eb_8259_003048fd731b10.jpeg"/><Relationship Id="rId11" Type="http://schemas.openxmlformats.org/officeDocument/2006/relationships/image" Target="../media/40b13982_ad61_11ea_813b_003048fd731b_b93eaf0c_7e65_11eb_8259_003048fd731b11.jpeg"/><Relationship Id="rId12" Type="http://schemas.openxmlformats.org/officeDocument/2006/relationships/image" Target="../media/40b13984_ad61_11ea_813b_003048fd731b_b93eaf0d_7e65_11eb_8259_003048fd731b12.jpeg"/><Relationship Id="rId13" Type="http://schemas.openxmlformats.org/officeDocument/2006/relationships/image" Target="../media/40b13986_ad61_11ea_813b_003048fd731b_b93eaf0e_7e65_11eb_8259_003048fd731b13.jpeg"/><Relationship Id="rId14" Type="http://schemas.openxmlformats.org/officeDocument/2006/relationships/image" Target="../media/40b13988_ad61_11ea_813b_003048fd731b_b93eaf0f_7e65_11eb_8259_003048fd731b14.jpeg"/><Relationship Id="rId15" Type="http://schemas.openxmlformats.org/officeDocument/2006/relationships/image" Target="../media/40b1398c_ad61_11ea_813b_003048fd731b_b93eaf10_7e65_11eb_8259_003048fd731b15.jpeg"/><Relationship Id="rId16" Type="http://schemas.openxmlformats.org/officeDocument/2006/relationships/image" Target="../media/40b1398e_ad61_11ea_813b_003048fd731b_b93eaf11_7e65_11eb_8259_003048fd731b16.jpeg"/><Relationship Id="rId17" Type="http://schemas.openxmlformats.org/officeDocument/2006/relationships/image" Target="../media/40b13990_ad61_11ea_813b_003048fd731b_b93eaf12_7e65_11eb_8259_003048fd731b17.jpeg"/><Relationship Id="rId18" Type="http://schemas.openxmlformats.org/officeDocument/2006/relationships/image" Target="../media/40b1399a_ad61_11ea_813b_003048fd731b_b93eaf17_7e65_11eb_8259_003048fd731b18.jpeg"/><Relationship Id="rId19" Type="http://schemas.openxmlformats.org/officeDocument/2006/relationships/image" Target="../media/40b1399c_ad61_11ea_813b_003048fd731b_b93eaf18_7e65_11eb_8259_003048fd731b19.jpeg"/><Relationship Id="rId20" Type="http://schemas.openxmlformats.org/officeDocument/2006/relationships/image" Target="../media/40b1399e_ad61_11ea_813b_003048fd731b_b93eaf19_7e65_11eb_8259_003048fd731b20.jpeg"/><Relationship Id="rId21" Type="http://schemas.openxmlformats.org/officeDocument/2006/relationships/image" Target="../media/40b139a0_ad61_11ea_813b_003048fd731b_b93eaf1a_7e65_11eb_8259_003048fd731b21.jpeg"/><Relationship Id="rId22" Type="http://schemas.openxmlformats.org/officeDocument/2006/relationships/image" Target="../media/40b139a2_ad61_11ea_813b_003048fd731b_b93eaf1b_7e65_11eb_8259_003048fd731b22.jpeg"/><Relationship Id="rId23" Type="http://schemas.openxmlformats.org/officeDocument/2006/relationships/image" Target="../media/40b139a4_ad61_11ea_813b_003048fd731b_b93eaf1c_7e65_11eb_8259_003048fd731b23.jpeg"/><Relationship Id="rId24" Type="http://schemas.openxmlformats.org/officeDocument/2006/relationships/image" Target="../media/3fc0ec99_ad62_11ea_813b_003048fd731b_b93eaf1d_7e65_11eb_8259_003048fd731b24.jpeg"/><Relationship Id="rId25" Type="http://schemas.openxmlformats.org/officeDocument/2006/relationships/image" Target="../media/3fc0ec9b_ad62_11ea_813b_003048fd731b_b93eaf1e_7e65_11eb_8259_003048fd731b25.jpeg"/><Relationship Id="rId26" Type="http://schemas.openxmlformats.org/officeDocument/2006/relationships/image" Target="../media/3fc0ec9d_ad62_11ea_813b_003048fd731b_b93eaf1f_7e65_11eb_8259_003048fd731b26.jpeg"/><Relationship Id="rId27" Type="http://schemas.openxmlformats.org/officeDocument/2006/relationships/image" Target="../media/f8d83f4a_0ad6_11ec_831e_003048fd731b_f01e389e_67f8_11ec_a210_00259070b48727.jpeg"/><Relationship Id="rId28" Type="http://schemas.openxmlformats.org/officeDocument/2006/relationships/image" Target="../media/ee1596ac_91f2_11f0_a7bf_047c1617b143_703303e1_d01e_11f0_a810_047c1617b14328.png"/><Relationship Id="rId29" Type="http://schemas.openxmlformats.org/officeDocument/2006/relationships/image" Target="../media/ee1596ae_91f2_11f0_a7bf_047c1617b143_d79fde43_96ec_11f0_a7c5_047c1617b14329.jpeg"/><Relationship Id="rId30" Type="http://schemas.openxmlformats.org/officeDocument/2006/relationships/image" Target="../media/ee1596b2_91f2_11f0_a7bf_047c1617b143_da38618c_96e8_11f0_a7c5_047c1617b14330.jpeg"/><Relationship Id="rId31" Type="http://schemas.openxmlformats.org/officeDocument/2006/relationships/image" Target="../media/ee1596b4_91f2_11f0_a7bf_047c1617b143_da38618d_96e8_11f0_a7c5_047c1617b14331.jpeg"/><Relationship Id="rId32" Type="http://schemas.openxmlformats.org/officeDocument/2006/relationships/image" Target="../media/ee1596b6_91f2_11f0_a7bf_047c1617b143_d79fde4a_96ec_11f0_a7c5_047c1617b14332.jpeg"/><Relationship Id="rId33" Type="http://schemas.openxmlformats.org/officeDocument/2006/relationships/image" Target="../media/ee1596b8_91f2_11f0_a7bf_047c1617b143_d79fde44_96ec_11f0_a7c5_047c1617b14333.jpeg"/><Relationship Id="rId34" Type="http://schemas.openxmlformats.org/officeDocument/2006/relationships/image" Target="../media/ee1596bc_91f2_11f0_a7bf_047c1617b143_da38618e_96e8_11f0_a7c5_047c1617b14334.jpeg"/><Relationship Id="rId35" Type="http://schemas.openxmlformats.org/officeDocument/2006/relationships/image" Target="../media/ee1596be_91f2_11f0_a7bf_047c1617b143_da38618f_96e8_11f0_a7c5_047c1617b14335.jpeg"/><Relationship Id="rId36" Type="http://schemas.openxmlformats.org/officeDocument/2006/relationships/image" Target="../media/ee1596c2_91f2_11f0_a7bf_047c1617b143_d79fde45_96ec_11f0_a7c5_047c1617b1433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076325"/>
    <xdr:pic>
      <xdr:nvPicPr>
        <xdr:cNvPr id="29" name="Image_36" descr="Image_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33475"/>
    <xdr:pic>
      <xdr:nvPicPr>
        <xdr:cNvPr id="30" name="Image_37" descr="Image_3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076325"/>
    <xdr:pic>
      <xdr:nvPicPr>
        <xdr:cNvPr id="31" name="Image_38" descr="Image_38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038225"/>
    <xdr:pic>
      <xdr:nvPicPr>
        <xdr:cNvPr id="32" name="Image_39" descr="Image_39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076325"/>
    <xdr:pic>
      <xdr:nvPicPr>
        <xdr:cNvPr id="33" name="Image_40" descr="Image_40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981075"/>
    <xdr:pic>
      <xdr:nvPicPr>
        <xdr:cNvPr id="34" name="Image_41" descr="Image_41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942975"/>
    <xdr:pic>
      <xdr:nvPicPr>
        <xdr:cNvPr id="35" name="Image_42" descr="Image_42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914400"/>
    <xdr:pic>
      <xdr:nvPicPr>
        <xdr:cNvPr id="36" name="Image_43" descr="Image_43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959828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J6*3481.19</f>
        <v>0</v>
      </c>
      <c r="L6" s="5"/>
    </row>
    <row r="7" spans="1:12" customHeight="1" ht="105" outlineLevel="5">
      <c r="A7" s="1"/>
      <c r="B7" s="1">
        <v>827868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J7*1595.65</f>
        <v>0</v>
      </c>
      <c r="L7" s="5"/>
    </row>
    <row r="8" spans="1:12" customHeight="1" ht="105" outlineLevel="5">
      <c r="A8" s="1"/>
      <c r="B8" s="1">
        <v>827869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8</v>
      </c>
      <c r="H8" s="2">
        <v>0</v>
      </c>
      <c r="I8" s="1">
        <v>0</v>
      </c>
      <c r="J8" s="3" t="s">
        <v>18</v>
      </c>
      <c r="K8" s="2" t="str">
        <f>J8*2409.51</f>
        <v>0</v>
      </c>
      <c r="L8" s="5"/>
    </row>
    <row r="9" spans="1:12" customHeight="1" ht="105" outlineLevel="5">
      <c r="A9" s="1"/>
      <c r="B9" s="1">
        <v>827871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6</v>
      </c>
      <c r="H9" s="2">
        <v>0</v>
      </c>
      <c r="I9" s="1">
        <v>0</v>
      </c>
      <c r="J9" s="3" t="s">
        <v>18</v>
      </c>
      <c r="K9" s="2" t="str">
        <f>J9*1901.65</f>
        <v>0</v>
      </c>
      <c r="L9" s="5"/>
    </row>
    <row r="10" spans="1:12" customHeight="1" ht="105" outlineLevel="5">
      <c r="A10" s="1"/>
      <c r="B10" s="1">
        <v>827872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3</v>
      </c>
      <c r="H10" s="2">
        <v>0</v>
      </c>
      <c r="I10" s="1">
        <v>0</v>
      </c>
      <c r="J10" s="3" t="s">
        <v>18</v>
      </c>
      <c r="K10" s="2" t="str">
        <f>J10*2607.78</f>
        <v>0</v>
      </c>
      <c r="L10" s="5"/>
    </row>
    <row r="11" spans="1:12" customHeight="1" ht="105" outlineLevel="5">
      <c r="A11" s="1"/>
      <c r="B11" s="1">
        <v>827873</v>
      </c>
      <c r="C11" s="1" t="s">
        <v>35</v>
      </c>
      <c r="D11" s="1" t="s">
        <v>36</v>
      </c>
      <c r="E11" s="2" t="s">
        <v>37</v>
      </c>
      <c r="F11" s="2" t="s">
        <v>38</v>
      </c>
      <c r="G11" s="2">
        <v>5</v>
      </c>
      <c r="H11" s="2">
        <v>0</v>
      </c>
      <c r="I11" s="1">
        <v>0</v>
      </c>
      <c r="J11" s="3" t="s">
        <v>18</v>
      </c>
      <c r="K11" s="2" t="str">
        <f>J11*3522.08</f>
        <v>0</v>
      </c>
      <c r="L11" s="5"/>
    </row>
    <row r="12" spans="1:12" customHeight="1" ht="105" outlineLevel="5">
      <c r="A12" s="1"/>
      <c r="B12" s="1">
        <v>827874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1</v>
      </c>
      <c r="H12" s="2">
        <v>0</v>
      </c>
      <c r="I12" s="1">
        <v>0</v>
      </c>
      <c r="J12" s="3" t="s">
        <v>18</v>
      </c>
      <c r="K12" s="2" t="str">
        <f>J12*4570.15</f>
        <v>0</v>
      </c>
      <c r="L12" s="5"/>
    </row>
    <row r="13" spans="1:12" customHeight="1" ht="105" outlineLevel="5">
      <c r="A13" s="1"/>
      <c r="B13" s="1">
        <v>877765</v>
      </c>
      <c r="C13" s="1" t="s">
        <v>43</v>
      </c>
      <c r="D13" s="1" t="s">
        <v>44</v>
      </c>
      <c r="E13" s="2" t="s">
        <v>45</v>
      </c>
      <c r="F13" s="2" t="s">
        <v>46</v>
      </c>
      <c r="G13" s="2">
        <v>0</v>
      </c>
      <c r="H13" s="2">
        <v>0</v>
      </c>
      <c r="I13" s="1">
        <v>0</v>
      </c>
      <c r="J13" s="3" t="s">
        <v>18</v>
      </c>
      <c r="K13" s="2" t="str">
        <f>J13*2813.45</f>
        <v>0</v>
      </c>
      <c r="L13" s="5"/>
    </row>
    <row r="14" spans="1:12" outlineLevel="3">
      <c r="A14" s="9" t="s">
        <v>47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</row>
    <row r="15" spans="1:12" customHeight="1" ht="105" outlineLevel="5">
      <c r="A15" s="1"/>
      <c r="B15" s="1">
        <v>959824</v>
      </c>
      <c r="C15" s="1" t="s">
        <v>48</v>
      </c>
      <c r="D15" s="1" t="s">
        <v>49</v>
      </c>
      <c r="E15" s="2" t="s">
        <v>50</v>
      </c>
      <c r="F15" s="2" t="s">
        <v>51</v>
      </c>
      <c r="G15" s="2" t="s">
        <v>52</v>
      </c>
      <c r="H15" s="2">
        <v>0</v>
      </c>
      <c r="I15" s="1">
        <v>0</v>
      </c>
      <c r="J15" s="3" t="s">
        <v>18</v>
      </c>
      <c r="K15" s="2" t="str">
        <f>J15*1494.16</f>
        <v>0</v>
      </c>
      <c r="L15" s="5"/>
    </row>
    <row r="16" spans="1:12" customHeight="1" ht="105" outlineLevel="5">
      <c r="A16" s="1"/>
      <c r="B16" s="1">
        <v>827849</v>
      </c>
      <c r="C16" s="1" t="s">
        <v>53</v>
      </c>
      <c r="D16" s="1" t="s">
        <v>54</v>
      </c>
      <c r="E16" s="2" t="s">
        <v>55</v>
      </c>
      <c r="F16" s="2" t="s">
        <v>56</v>
      </c>
      <c r="G16" s="2" t="s">
        <v>57</v>
      </c>
      <c r="H16" s="2">
        <v>0</v>
      </c>
      <c r="I16" s="1">
        <v>0</v>
      </c>
      <c r="J16" s="3" t="s">
        <v>18</v>
      </c>
      <c r="K16" s="2" t="str">
        <f>J16*1232.66</f>
        <v>0</v>
      </c>
      <c r="L16" s="5"/>
    </row>
    <row r="17" spans="1:12" customHeight="1" ht="105" outlineLevel="5">
      <c r="A17" s="1"/>
      <c r="B17" s="1">
        <v>827850</v>
      </c>
      <c r="C17" s="1" t="s">
        <v>58</v>
      </c>
      <c r="D17" s="1" t="s">
        <v>59</v>
      </c>
      <c r="E17" s="2" t="s">
        <v>60</v>
      </c>
      <c r="F17" s="2" t="s">
        <v>61</v>
      </c>
      <c r="G17" s="2">
        <v>0</v>
      </c>
      <c r="H17" s="2">
        <v>0</v>
      </c>
      <c r="I17" s="1">
        <v>0</v>
      </c>
      <c r="J17" s="3" t="s">
        <v>18</v>
      </c>
      <c r="K17" s="2" t="str">
        <f>J17*1949.40</f>
        <v>0</v>
      </c>
      <c r="L17" s="5"/>
    </row>
    <row r="18" spans="1:12" customHeight="1" ht="105" outlineLevel="5">
      <c r="A18" s="1"/>
      <c r="B18" s="1">
        <v>827851</v>
      </c>
      <c r="C18" s="1" t="s">
        <v>62</v>
      </c>
      <c r="D18" s="1" t="s">
        <v>63</v>
      </c>
      <c r="E18" s="2" t="s">
        <v>64</v>
      </c>
      <c r="F18" s="2" t="s">
        <v>65</v>
      </c>
      <c r="G18" s="2" t="s">
        <v>66</v>
      </c>
      <c r="H18" s="2">
        <v>0</v>
      </c>
      <c r="I18" s="1">
        <v>0</v>
      </c>
      <c r="J18" s="3" t="s">
        <v>18</v>
      </c>
      <c r="K18" s="2" t="str">
        <f>J18*2109.77</f>
        <v>0</v>
      </c>
      <c r="L18" s="5"/>
    </row>
    <row r="19" spans="1:12" customHeight="1" ht="105" outlineLevel="5">
      <c r="A19" s="1"/>
      <c r="B19" s="1">
        <v>827852</v>
      </c>
      <c r="C19" s="1" t="s">
        <v>67</v>
      </c>
      <c r="D19" s="1" t="s">
        <v>68</v>
      </c>
      <c r="E19" s="2" t="s">
        <v>69</v>
      </c>
      <c r="F19" s="2" t="s">
        <v>70</v>
      </c>
      <c r="G19" s="2" t="s">
        <v>66</v>
      </c>
      <c r="H19" s="2">
        <v>0</v>
      </c>
      <c r="I19" s="1">
        <v>0</v>
      </c>
      <c r="J19" s="3" t="s">
        <v>18</v>
      </c>
      <c r="K19" s="2" t="str">
        <f>J19*2119.69</f>
        <v>0</v>
      </c>
      <c r="L19" s="5"/>
    </row>
    <row r="20" spans="1:12" customHeight="1" ht="105" outlineLevel="5">
      <c r="A20" s="1"/>
      <c r="B20" s="1">
        <v>827853</v>
      </c>
      <c r="C20" s="1" t="s">
        <v>71</v>
      </c>
      <c r="D20" s="1" t="s">
        <v>72</v>
      </c>
      <c r="E20" s="2" t="s">
        <v>73</v>
      </c>
      <c r="F20" s="2" t="s">
        <v>74</v>
      </c>
      <c r="G20" s="2" t="s">
        <v>57</v>
      </c>
      <c r="H20" s="2">
        <v>0</v>
      </c>
      <c r="I20" s="1">
        <v>0</v>
      </c>
      <c r="J20" s="3" t="s">
        <v>18</v>
      </c>
      <c r="K20" s="2" t="str">
        <f>J20*1781.48</f>
        <v>0</v>
      </c>
      <c r="L20" s="5"/>
    </row>
    <row r="21" spans="1:12" customHeight="1" ht="105" outlineLevel="5">
      <c r="A21" s="1"/>
      <c r="B21" s="1">
        <v>827855</v>
      </c>
      <c r="C21" s="1" t="s">
        <v>75</v>
      </c>
      <c r="D21" s="1" t="s">
        <v>76</v>
      </c>
      <c r="E21" s="2" t="s">
        <v>77</v>
      </c>
      <c r="F21" s="2" t="s">
        <v>78</v>
      </c>
      <c r="G21" s="2">
        <v>2</v>
      </c>
      <c r="H21" s="2">
        <v>0</v>
      </c>
      <c r="I21" s="1">
        <v>0</v>
      </c>
      <c r="J21" s="3" t="s">
        <v>18</v>
      </c>
      <c r="K21" s="2" t="str">
        <f>J21*1980.94</f>
        <v>0</v>
      </c>
      <c r="L21" s="5"/>
    </row>
    <row r="22" spans="1:12" customHeight="1" ht="105" outlineLevel="5">
      <c r="A22" s="1"/>
      <c r="B22" s="1">
        <v>827856</v>
      </c>
      <c r="C22" s="1" t="s">
        <v>79</v>
      </c>
      <c r="D22" s="1" t="s">
        <v>80</v>
      </c>
      <c r="E22" s="2" t="s">
        <v>81</v>
      </c>
      <c r="F22" s="2" t="s">
        <v>82</v>
      </c>
      <c r="G22" s="2">
        <v>0</v>
      </c>
      <c r="H22" s="2">
        <v>0</v>
      </c>
      <c r="I22" s="1">
        <v>0</v>
      </c>
      <c r="J22" s="3" t="s">
        <v>18</v>
      </c>
      <c r="K22" s="2" t="str">
        <f>J22*3199.98</f>
        <v>0</v>
      </c>
      <c r="L22" s="5"/>
    </row>
    <row r="23" spans="1:12" customHeight="1" ht="105" outlineLevel="5">
      <c r="A23" s="1"/>
      <c r="B23" s="1">
        <v>827857</v>
      </c>
      <c r="C23" s="1" t="s">
        <v>83</v>
      </c>
      <c r="D23" s="1" t="s">
        <v>84</v>
      </c>
      <c r="E23" s="2" t="s">
        <v>85</v>
      </c>
      <c r="F23" s="2" t="s">
        <v>86</v>
      </c>
      <c r="G23" s="2">
        <v>0</v>
      </c>
      <c r="H23" s="2">
        <v>0</v>
      </c>
      <c r="I23" s="1">
        <v>0</v>
      </c>
      <c r="J23" s="3" t="s">
        <v>18</v>
      </c>
      <c r="K23" s="2" t="str">
        <f>J23*0.00</f>
        <v>0</v>
      </c>
      <c r="L23" s="5"/>
    </row>
    <row r="24" spans="1:12" customHeight="1" ht="105" outlineLevel="5">
      <c r="A24" s="1"/>
      <c r="B24" s="1">
        <v>827862</v>
      </c>
      <c r="C24" s="1" t="s">
        <v>87</v>
      </c>
      <c r="D24" s="1" t="s">
        <v>88</v>
      </c>
      <c r="E24" s="2" t="s">
        <v>89</v>
      </c>
      <c r="F24" s="2" t="s">
        <v>90</v>
      </c>
      <c r="G24" s="2" t="s">
        <v>57</v>
      </c>
      <c r="H24" s="2">
        <v>0</v>
      </c>
      <c r="I24" s="1">
        <v>0</v>
      </c>
      <c r="J24" s="3" t="s">
        <v>18</v>
      </c>
      <c r="K24" s="2" t="str">
        <f>J24*1302.04</f>
        <v>0</v>
      </c>
      <c r="L24" s="5"/>
    </row>
    <row r="25" spans="1:12" customHeight="1" ht="105" outlineLevel="5">
      <c r="A25" s="1"/>
      <c r="B25" s="1">
        <v>827863</v>
      </c>
      <c r="C25" s="1" t="s">
        <v>91</v>
      </c>
      <c r="D25" s="1" t="s">
        <v>92</v>
      </c>
      <c r="E25" s="2" t="s">
        <v>93</v>
      </c>
      <c r="F25" s="2" t="s">
        <v>94</v>
      </c>
      <c r="G25" s="2" t="s">
        <v>66</v>
      </c>
      <c r="H25" s="2">
        <v>0</v>
      </c>
      <c r="I25" s="1">
        <v>0</v>
      </c>
      <c r="J25" s="3" t="s">
        <v>18</v>
      </c>
      <c r="K25" s="2" t="str">
        <f>J25*2221.28</f>
        <v>0</v>
      </c>
      <c r="L25" s="5"/>
    </row>
    <row r="26" spans="1:12" customHeight="1" ht="105" outlineLevel="5">
      <c r="A26" s="1"/>
      <c r="B26" s="1">
        <v>827864</v>
      </c>
      <c r="C26" s="1" t="s">
        <v>95</v>
      </c>
      <c r="D26" s="1" t="s">
        <v>96</v>
      </c>
      <c r="E26" s="2" t="s">
        <v>97</v>
      </c>
      <c r="F26" s="2" t="s">
        <v>98</v>
      </c>
      <c r="G26" s="2">
        <v>0</v>
      </c>
      <c r="H26" s="2">
        <v>0</v>
      </c>
      <c r="I26" s="1">
        <v>0</v>
      </c>
      <c r="J26" s="3" t="s">
        <v>18</v>
      </c>
      <c r="K26" s="2" t="str">
        <f>J26*1552.28</f>
        <v>0</v>
      </c>
      <c r="L26" s="5"/>
    </row>
    <row r="27" spans="1:12" customHeight="1" ht="105" outlineLevel="5">
      <c r="A27" s="1"/>
      <c r="B27" s="1">
        <v>827865</v>
      </c>
      <c r="C27" s="1" t="s">
        <v>99</v>
      </c>
      <c r="D27" s="1" t="s">
        <v>100</v>
      </c>
      <c r="E27" s="2" t="s">
        <v>101</v>
      </c>
      <c r="F27" s="2" t="s">
        <v>102</v>
      </c>
      <c r="G27" s="2" t="s">
        <v>66</v>
      </c>
      <c r="H27" s="2">
        <v>0</v>
      </c>
      <c r="I27" s="1">
        <v>0</v>
      </c>
      <c r="J27" s="3" t="s">
        <v>18</v>
      </c>
      <c r="K27" s="2" t="str">
        <f>J27*2372.42</f>
        <v>0</v>
      </c>
      <c r="L27" s="5"/>
    </row>
    <row r="28" spans="1:12" customHeight="1" ht="105" outlineLevel="5">
      <c r="A28" s="1"/>
      <c r="B28" s="1">
        <v>827866</v>
      </c>
      <c r="C28" s="1" t="s">
        <v>103</v>
      </c>
      <c r="D28" s="1" t="s">
        <v>104</v>
      </c>
      <c r="E28" s="2" t="s">
        <v>105</v>
      </c>
      <c r="F28" s="2" t="s">
        <v>106</v>
      </c>
      <c r="G28" s="2" t="s">
        <v>57</v>
      </c>
      <c r="H28" s="2">
        <v>0</v>
      </c>
      <c r="I28" s="1">
        <v>0</v>
      </c>
      <c r="J28" s="3" t="s">
        <v>18</v>
      </c>
      <c r="K28" s="2" t="str">
        <f>J28*2462.86</f>
        <v>0</v>
      </c>
      <c r="L28" s="5"/>
    </row>
    <row r="29" spans="1:12" customHeight="1" ht="105" outlineLevel="5">
      <c r="A29" s="1"/>
      <c r="B29" s="1">
        <v>827867</v>
      </c>
      <c r="C29" s="1" t="s">
        <v>107</v>
      </c>
      <c r="D29" s="1" t="s">
        <v>108</v>
      </c>
      <c r="E29" s="2" t="s">
        <v>109</v>
      </c>
      <c r="F29" s="2" t="s">
        <v>110</v>
      </c>
      <c r="G29" s="2">
        <v>0</v>
      </c>
      <c r="H29" s="2">
        <v>0</v>
      </c>
      <c r="I29" s="1">
        <v>0</v>
      </c>
      <c r="J29" s="3" t="s">
        <v>18</v>
      </c>
      <c r="K29" s="2" t="str">
        <f>J29*1272.86</f>
        <v>0</v>
      </c>
      <c r="L29" s="5"/>
    </row>
    <row r="30" spans="1:12" customHeight="1" ht="105" outlineLevel="5">
      <c r="A30" s="1"/>
      <c r="B30" s="1">
        <v>827882</v>
      </c>
      <c r="C30" s="1" t="s">
        <v>111</v>
      </c>
      <c r="D30" s="1" t="s">
        <v>112</v>
      </c>
      <c r="E30" s="2" t="s">
        <v>113</v>
      </c>
      <c r="F30" s="2" t="s">
        <v>114</v>
      </c>
      <c r="G30" s="2" t="s">
        <v>66</v>
      </c>
      <c r="H30" s="2">
        <v>0</v>
      </c>
      <c r="I30" s="1">
        <v>0</v>
      </c>
      <c r="J30" s="3" t="s">
        <v>18</v>
      </c>
      <c r="K30" s="2" t="str">
        <f>J30*1634.06</f>
        <v>0</v>
      </c>
      <c r="L30" s="5"/>
    </row>
    <row r="31" spans="1:12" customHeight="1" ht="105" outlineLevel="5">
      <c r="A31" s="1"/>
      <c r="B31" s="1">
        <v>827883</v>
      </c>
      <c r="C31" s="1" t="s">
        <v>115</v>
      </c>
      <c r="D31" s="1" t="s">
        <v>116</v>
      </c>
      <c r="E31" s="2" t="s">
        <v>117</v>
      </c>
      <c r="F31" s="2" t="s">
        <v>118</v>
      </c>
      <c r="G31" s="2" t="s">
        <v>66</v>
      </c>
      <c r="H31" s="2">
        <v>0</v>
      </c>
      <c r="I31" s="1">
        <v>0</v>
      </c>
      <c r="J31" s="3" t="s">
        <v>18</v>
      </c>
      <c r="K31" s="2" t="str">
        <f>J31*1300.80</f>
        <v>0</v>
      </c>
      <c r="L31" s="5"/>
    </row>
    <row r="32" spans="1:12" customHeight="1" ht="105" outlineLevel="5">
      <c r="A32" s="1"/>
      <c r="B32" s="1">
        <v>827884</v>
      </c>
      <c r="C32" s="1" t="s">
        <v>119</v>
      </c>
      <c r="D32" s="1" t="s">
        <v>120</v>
      </c>
      <c r="E32" s="2" t="s">
        <v>121</v>
      </c>
      <c r="F32" s="2" t="s">
        <v>122</v>
      </c>
      <c r="G32" s="2" t="s">
        <v>57</v>
      </c>
      <c r="H32" s="2">
        <v>0</v>
      </c>
      <c r="I32" s="1">
        <v>0</v>
      </c>
      <c r="J32" s="3" t="s">
        <v>18</v>
      </c>
      <c r="K32" s="2" t="str">
        <f>J32*1538.66</f>
        <v>0</v>
      </c>
      <c r="L32" s="5"/>
    </row>
    <row r="33" spans="1:12" customHeight="1" ht="105" outlineLevel="5">
      <c r="A33" s="1"/>
      <c r="B33" s="1">
        <v>834699</v>
      </c>
      <c r="C33" s="1" t="s">
        <v>123</v>
      </c>
      <c r="D33" s="1" t="s">
        <v>124</v>
      </c>
      <c r="E33" s="2" t="s">
        <v>125</v>
      </c>
      <c r="F33" s="2" t="s">
        <v>126</v>
      </c>
      <c r="G33" s="2">
        <v>5</v>
      </c>
      <c r="H33" s="2">
        <v>0</v>
      </c>
      <c r="I33" s="1">
        <v>0</v>
      </c>
      <c r="J33" s="3" t="s">
        <v>18</v>
      </c>
      <c r="K33" s="2" t="str">
        <f>J33*3976.00</f>
        <v>0</v>
      </c>
      <c r="L33" s="5"/>
    </row>
    <row r="34" spans="1:12" outlineLevel="3">
      <c r="A34" s="9" t="s">
        <v>127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5"/>
    </row>
    <row r="35" spans="1:12" customHeight="1" ht="105" outlineLevel="5">
      <c r="A35" s="1"/>
      <c r="B35" s="1">
        <v>890499</v>
      </c>
      <c r="C35" s="1" t="s">
        <v>128</v>
      </c>
      <c r="D35" s="1" t="s">
        <v>129</v>
      </c>
      <c r="E35" s="2" t="s">
        <v>130</v>
      </c>
      <c r="F35" s="2" t="s">
        <v>131</v>
      </c>
      <c r="G35" s="2" t="s">
        <v>57</v>
      </c>
      <c r="H35" s="2">
        <v>0</v>
      </c>
      <c r="I35" s="1">
        <v>0</v>
      </c>
      <c r="J35" s="3" t="s">
        <v>18</v>
      </c>
      <c r="K35" s="2" t="str">
        <f>J35*966.55</f>
        <v>0</v>
      </c>
      <c r="L35" s="5"/>
    </row>
    <row r="36" spans="1:12" customHeight="1" ht="105" outlineLevel="5">
      <c r="A36" s="1"/>
      <c r="B36" s="1">
        <v>890500</v>
      </c>
      <c r="C36" s="1" t="s">
        <v>132</v>
      </c>
      <c r="D36" s="1" t="s">
        <v>133</v>
      </c>
      <c r="E36" s="2" t="s">
        <v>134</v>
      </c>
      <c r="F36" s="2" t="s">
        <v>135</v>
      </c>
      <c r="G36" s="2" t="s">
        <v>66</v>
      </c>
      <c r="H36" s="2">
        <v>0</v>
      </c>
      <c r="I36" s="1">
        <v>0</v>
      </c>
      <c r="J36" s="3" t="s">
        <v>18</v>
      </c>
      <c r="K36" s="2" t="str">
        <f>J36*1669.45</f>
        <v>0</v>
      </c>
      <c r="L36" s="5"/>
    </row>
    <row r="37" spans="1:12" customHeight="1" ht="105" outlineLevel="5">
      <c r="A37" s="1"/>
      <c r="B37" s="1">
        <v>890502</v>
      </c>
      <c r="C37" s="1" t="s">
        <v>136</v>
      </c>
      <c r="D37" s="1" t="s">
        <v>137</v>
      </c>
      <c r="E37" s="2" t="s">
        <v>138</v>
      </c>
      <c r="F37" s="2" t="s">
        <v>139</v>
      </c>
      <c r="G37" s="2" t="s">
        <v>66</v>
      </c>
      <c r="H37" s="2">
        <v>0</v>
      </c>
      <c r="I37" s="1">
        <v>0</v>
      </c>
      <c r="J37" s="3" t="s">
        <v>18</v>
      </c>
      <c r="K37" s="2" t="str">
        <f>J37*1633.60</f>
        <v>0</v>
      </c>
      <c r="L37" s="5"/>
    </row>
    <row r="38" spans="1:12" customHeight="1" ht="105" outlineLevel="5">
      <c r="A38" s="1"/>
      <c r="B38" s="1">
        <v>890503</v>
      </c>
      <c r="C38" s="1" t="s">
        <v>140</v>
      </c>
      <c r="D38" s="1" t="s">
        <v>141</v>
      </c>
      <c r="E38" s="2" t="s">
        <v>138</v>
      </c>
      <c r="F38" s="2" t="s">
        <v>135</v>
      </c>
      <c r="G38" s="2" t="s">
        <v>66</v>
      </c>
      <c r="H38" s="2">
        <v>0</v>
      </c>
      <c r="I38" s="1">
        <v>0</v>
      </c>
      <c r="J38" s="3" t="s">
        <v>18</v>
      </c>
      <c r="K38" s="2" t="str">
        <f>J38*1669.45</f>
        <v>0</v>
      </c>
      <c r="L38" s="5"/>
    </row>
    <row r="39" spans="1:12" customHeight="1" ht="105" outlineLevel="5">
      <c r="A39" s="1"/>
      <c r="B39" s="1">
        <v>890504</v>
      </c>
      <c r="C39" s="1" t="s">
        <v>142</v>
      </c>
      <c r="D39" s="1" t="s">
        <v>143</v>
      </c>
      <c r="E39" s="2" t="s">
        <v>144</v>
      </c>
      <c r="F39" s="2" t="s">
        <v>145</v>
      </c>
      <c r="G39" s="2" t="s">
        <v>57</v>
      </c>
      <c r="H39" s="2">
        <v>0</v>
      </c>
      <c r="I39" s="1">
        <v>0</v>
      </c>
      <c r="J39" s="3" t="s">
        <v>18</v>
      </c>
      <c r="K39" s="2" t="str">
        <f>J39*1074.10</f>
        <v>0</v>
      </c>
      <c r="L39" s="5"/>
    </row>
    <row r="40" spans="1:12" customHeight="1" ht="105" outlineLevel="5">
      <c r="A40" s="1"/>
      <c r="B40" s="1">
        <v>890505</v>
      </c>
      <c r="C40" s="1" t="s">
        <v>146</v>
      </c>
      <c r="D40" s="1" t="s">
        <v>147</v>
      </c>
      <c r="E40" s="2" t="s">
        <v>148</v>
      </c>
      <c r="F40" s="2" t="s">
        <v>149</v>
      </c>
      <c r="G40" s="2" t="s">
        <v>66</v>
      </c>
      <c r="H40" s="2">
        <v>0</v>
      </c>
      <c r="I40" s="1">
        <v>0</v>
      </c>
      <c r="J40" s="3" t="s">
        <v>18</v>
      </c>
      <c r="K40" s="2" t="str">
        <f>J40*1770.49</f>
        <v>0</v>
      </c>
      <c r="L40" s="5"/>
    </row>
    <row r="41" spans="1:12" customHeight="1" ht="105" outlineLevel="5">
      <c r="A41" s="1"/>
      <c r="B41" s="1">
        <v>890507</v>
      </c>
      <c r="C41" s="1" t="s">
        <v>150</v>
      </c>
      <c r="D41" s="1" t="s">
        <v>151</v>
      </c>
      <c r="E41" s="2" t="s">
        <v>152</v>
      </c>
      <c r="F41" s="2" t="s">
        <v>153</v>
      </c>
      <c r="G41" s="2" t="s">
        <v>66</v>
      </c>
      <c r="H41" s="2">
        <v>0</v>
      </c>
      <c r="I41" s="1">
        <v>0</v>
      </c>
      <c r="J41" s="3" t="s">
        <v>18</v>
      </c>
      <c r="K41" s="2" t="str">
        <f>J41*1734.64</f>
        <v>0</v>
      </c>
      <c r="L41" s="5"/>
    </row>
    <row r="42" spans="1:12" customHeight="1" ht="105" outlineLevel="5">
      <c r="A42" s="1"/>
      <c r="B42" s="1">
        <v>890508</v>
      </c>
      <c r="C42" s="1" t="s">
        <v>154</v>
      </c>
      <c r="D42" s="1" t="s">
        <v>155</v>
      </c>
      <c r="E42" s="2" t="s">
        <v>152</v>
      </c>
      <c r="F42" s="2" t="s">
        <v>149</v>
      </c>
      <c r="G42" s="2" t="s">
        <v>66</v>
      </c>
      <c r="H42" s="2">
        <v>0</v>
      </c>
      <c r="I42" s="1">
        <v>0</v>
      </c>
      <c r="J42" s="3" t="s">
        <v>18</v>
      </c>
      <c r="K42" s="2" t="str">
        <f>J42*1770.49</f>
        <v>0</v>
      </c>
      <c r="L42" s="5"/>
    </row>
    <row r="43" spans="1:12" customHeight="1" ht="105" outlineLevel="5">
      <c r="A43" s="1"/>
      <c r="B43" s="1">
        <v>890510</v>
      </c>
      <c r="C43" s="1" t="s">
        <v>156</v>
      </c>
      <c r="D43" s="1" t="s">
        <v>157</v>
      </c>
      <c r="E43" s="2" t="s">
        <v>158</v>
      </c>
      <c r="F43" s="2" t="s">
        <v>159</v>
      </c>
      <c r="G43" s="2" t="s">
        <v>66</v>
      </c>
      <c r="H43" s="2">
        <v>0</v>
      </c>
      <c r="I43" s="1">
        <v>0</v>
      </c>
      <c r="J43" s="3" t="s">
        <v>18</v>
      </c>
      <c r="K43" s="2" t="str">
        <f>J43*1396.04</f>
        <v>0</v>
      </c>
      <c r="L4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4:K14"/>
    <mergeCell ref="A34:K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2026-08-11T06:09:59+03:00</dcterms:created>
  <dcterms:modified xsi:type="dcterms:W3CDTF">2026-08-11T06:09:59+03:00</dcterms:modified>
  <dc:title>Untitled Spreadsheet</dc:title>
  <dc:description/>
  <dc:subject/>
  <cp:keywords/>
  <cp:category/>
</cp:coreProperties>
</file>