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<sst xmlns="http://schemas.openxmlformats.org/spreadsheetml/2006/main" uniqueCount="205">
  <si>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</si>
  <si>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</si>
  <si>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</si>
  <si>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</si>
  <si>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</si>
  <si>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</si>
  <si>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</si>
  <si>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</si>
  <si>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</si>
  <si>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</si>
  <si>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Смесители</t>
  </si>
  <si>
    <t>Душевые системы</t>
  </si>
  <si>
    <t>Душевые системы G.Lauf</t>
  </si>
  <si>
    <t>SMS-180051</t>
  </si>
  <si>
    <t>NEB16-A123</t>
  </si>
  <si>
    <t>Душевая система G.Lauf  с изливом, ø35, встр. переключение (1/4шт) NEB16-A123</t>
  </si>
  <si>
    <t>11 164.60 руб.</t>
  </si>
  <si>
    <t>шт</t>
  </si>
  <si>
    <t>SMS-180073</t>
  </si>
  <si>
    <t>NOB16-A128</t>
  </si>
  <si>
    <t>Душевая система G.Lauf  с изливом, ø35, встр. переключение (1/4шт) NOB16-A128</t>
  </si>
  <si>
    <t>10 630.65 руб.</t>
  </si>
  <si>
    <t>SMS-180089</t>
  </si>
  <si>
    <t>GOB16-A134</t>
  </si>
  <si>
    <t xml:space="preserve">Душевая система G.Lauf с изливом, ø35, встр. переключение GOB16-A134 (1/6шт) </t>
  </si>
  <si>
    <t>6 350.39 руб.</t>
  </si>
  <si>
    <t>SMS-180202</t>
  </si>
  <si>
    <t>ZAP16-A090</t>
  </si>
  <si>
    <t>Душевая система G.Lauf  с изливом, ø35, встр. пер., нерж. сталь, ZAP16-A090 (1/4шт)</t>
  </si>
  <si>
    <t>7 552.08 руб.</t>
  </si>
  <si>
    <t>SMS-180298</t>
  </si>
  <si>
    <t>UST-1080</t>
  </si>
  <si>
    <t>Душевая стойка G.Lauf нерж сталь  с тропическим душем, хром  UST-1080 (1/5шт)</t>
  </si>
  <si>
    <t>3 401.91 руб.</t>
  </si>
  <si>
    <t>SMS-180611</t>
  </si>
  <si>
    <t>NUD16-A045</t>
  </si>
  <si>
    <t>Душевая система G.Lauf  с изливом, ø35, встр. переключение (1/5шт) NUD16-A045</t>
  </si>
  <si>
    <t>7 833.53 руб.</t>
  </si>
  <si>
    <t>SMS-180734</t>
  </si>
  <si>
    <t>SEA16-B001MG</t>
  </si>
  <si>
    <t>Душевая система с изливом, ø35, кнопоч. переключ. латунь, ГРАФИТ темный мат, цвет индикация (1/5шт)</t>
  </si>
  <si>
    <t>9 525.58 руб.</t>
  </si>
  <si>
    <t>SMS-180740</t>
  </si>
  <si>
    <t>SEA16-A001MG</t>
  </si>
  <si>
    <t>Душевая система с изливом, ø35, кнопочное переключение., латунь,  ГРАФИТ темный мат (1/5шт)</t>
  </si>
  <si>
    <t>8 572.90 руб.</t>
  </si>
  <si>
    <t>SMS-180741</t>
  </si>
  <si>
    <t>NUD16-A045MG</t>
  </si>
  <si>
    <t>Душевая система G.Lauf  с изливом, ø35, встр. переключение ГРАФИТ (1/5шт), NUD16-A045MG</t>
  </si>
  <si>
    <t>7 275.81 руб.</t>
  </si>
  <si>
    <t>SMS-180742</t>
  </si>
  <si>
    <t>NUD16-A045YB</t>
  </si>
  <si>
    <t>Душевая система G.Lauf  с изливом, ø35, встр. переключение ЧЕРНЫЙ МАТОВЫЙ (1/5шт), NUD16-A045YB</t>
  </si>
  <si>
    <t>9 105.61 руб.</t>
  </si>
  <si>
    <t>SMS-180747</t>
  </si>
  <si>
    <t>GOR16-A058</t>
  </si>
  <si>
    <t>Душевая система G.Lauf  с изливом, ø35, встр. переключение (1/8шт), GOR16-A058</t>
  </si>
  <si>
    <t>10 901.95 руб.</t>
  </si>
  <si>
    <t>SMS-180767</t>
  </si>
  <si>
    <t>LYB-1601MG</t>
  </si>
  <si>
    <t>Душевая система с изливом, ø35, встр. переключение, ГРАФИТ, G.Lauf Al (1/5шт)</t>
  </si>
  <si>
    <t>7 567.45 руб.</t>
  </si>
  <si>
    <t>SMS-180768</t>
  </si>
  <si>
    <t>LYB-1603MG</t>
  </si>
  <si>
    <t>6 812.93 руб.</t>
  </si>
  <si>
    <t>&gt;10</t>
  </si>
  <si>
    <t>SMS-180769</t>
  </si>
  <si>
    <t>LYB-1604MG</t>
  </si>
  <si>
    <t>4 638.59 руб.</t>
  </si>
  <si>
    <t>SMS-180770</t>
  </si>
  <si>
    <t>NEB16-A123YB</t>
  </si>
  <si>
    <t>Душевая система с изливом 150мм, ø35, встр. переключение, ЧЕРНЫЙ, G.Lauf Z (1/4шт)</t>
  </si>
  <si>
    <t>10 146.25 руб.</t>
  </si>
  <si>
    <t>SMS-180781</t>
  </si>
  <si>
    <t>GBS16-A279</t>
  </si>
  <si>
    <t>Душевая система с пов. изливом 150мм, ø35, встр. переключение, G.Lauf Lt (1/4шт)</t>
  </si>
  <si>
    <t>9 396.12 руб.</t>
  </si>
  <si>
    <t>SMS-180784</t>
  </si>
  <si>
    <t>ZEN16-A275</t>
  </si>
  <si>
    <t>Душевая система с пов. изливом 150мм, ø35, встр. переключение, G.Lauf Z (1/5шт)</t>
  </si>
  <si>
    <t>7 241.61 руб.</t>
  </si>
  <si>
    <t>Душевые системы SOLONE</t>
  </si>
  <si>
    <t>SMS-180802</t>
  </si>
  <si>
    <t>EZA16-B090</t>
  </si>
  <si>
    <t>Душевая система с  пов. изливом 250мм, ø35, встр. переключение, SOLONE S (1/4шт)</t>
  </si>
  <si>
    <t>6 807.53 руб.</t>
  </si>
  <si>
    <t>SMS-190022</t>
  </si>
  <si>
    <t>EZA16-A090</t>
  </si>
  <si>
    <t>Душевая система с тропич душ, БЕЗ ИЗЛИВА, одноруч, ø35, встр. пер., нерж. сталь, EZA16-A090 (1/10шт)</t>
  </si>
  <si>
    <t>6 180.66 руб.</t>
  </si>
  <si>
    <t>SMS-190027</t>
  </si>
  <si>
    <t>JAT16-A094</t>
  </si>
  <si>
    <t>Душевая система с тропич душ, одноруч. с изливом, ø35, встр. пер., нерж. сталь, JAT16-A094</t>
  </si>
  <si>
    <t>7 433.15 руб.</t>
  </si>
  <si>
    <t>SMS-190037</t>
  </si>
  <si>
    <t>JIK16-A102-A</t>
  </si>
  <si>
    <t>Душевая система с тропич душем, двуручков, БЕЗ ИЗЛИВА И ЛЕЙКИ, кер. (1/2) 90° JIK16-A102-A (1/7шт)</t>
  </si>
  <si>
    <t>2 159.33 руб.</t>
  </si>
  <si>
    <t>SMS-190038</t>
  </si>
  <si>
    <t>JIK16-B102-A</t>
  </si>
  <si>
    <t>(В)смеситель Solone для душа с лейкой кер. (1/2) 90° JIK16-B102-A</t>
  </si>
  <si>
    <t>3 526.48 руб.</t>
  </si>
  <si>
    <t>SMS-190039</t>
  </si>
  <si>
    <t>SSJ-1231</t>
  </si>
  <si>
    <t>Душевая стойка Solone нерж. сталь SSJ-1231</t>
  </si>
  <si>
    <t>2 585.49 руб.</t>
  </si>
  <si>
    <t>Душевые системы VIEIR</t>
  </si>
  <si>
    <t>SMS-160071</t>
  </si>
  <si>
    <t>V243573</t>
  </si>
  <si>
    <t>Душевой набор для ванны VIEIR (1/5шт)</t>
  </si>
  <si>
    <t>12 373.09 руб.</t>
  </si>
  <si>
    <t>SMS-160072</t>
  </si>
  <si>
    <t>V013573</t>
  </si>
  <si>
    <t>Душевой набор для ванны VIEIR (1/8шт)</t>
  </si>
  <si>
    <t>12 777.89 руб.</t>
  </si>
  <si>
    <t>SMS-160073</t>
  </si>
  <si>
    <t>V023573</t>
  </si>
  <si>
    <t>12 212.30 руб.</t>
  </si>
  <si>
    <t>SMS-160074</t>
  </si>
  <si>
    <t>V033572</t>
  </si>
  <si>
    <t>7 949.50 руб.</t>
  </si>
  <si>
    <t>SMS-160075</t>
  </si>
  <si>
    <t>V033573</t>
  </si>
  <si>
    <t>11 909.64 руб.</t>
  </si>
  <si>
    <t>SMS-160076</t>
  </si>
  <si>
    <t>V073571</t>
  </si>
  <si>
    <t>9 382.44 руб.</t>
  </si>
  <si>
    <t>SMS-160077</t>
  </si>
  <si>
    <t>V063571</t>
  </si>
  <si>
    <t>8 080.05 руб.</t>
  </si>
  <si>
    <t>SMS-160078</t>
  </si>
  <si>
    <t>V063572</t>
  </si>
  <si>
    <t>6 463.10 руб.</t>
  </si>
  <si>
    <t>SMS-160079</t>
  </si>
  <si>
    <t>V113573</t>
  </si>
  <si>
    <t>15 007.16 руб.</t>
  </si>
  <si>
    <t>SMS-160080</t>
  </si>
  <si>
    <t>V113562</t>
  </si>
  <si>
    <t>Душевая система VIEIR (1/4шт)</t>
  </si>
  <si>
    <t>15 518.36 руб.</t>
  </si>
  <si>
    <t>SMS-160081</t>
  </si>
  <si>
    <t>V033562</t>
  </si>
  <si>
    <t>Душевая система VIEIR (1/5шт)</t>
  </si>
  <si>
    <t>13 140.11 руб.</t>
  </si>
  <si>
    <t>SMS-160082</t>
  </si>
  <si>
    <t>V083562</t>
  </si>
  <si>
    <t>16 570.59 руб.</t>
  </si>
  <si>
    <t>SMS-160083</t>
  </si>
  <si>
    <t>V243562</t>
  </si>
  <si>
    <t>15 696.66 руб.</t>
  </si>
  <si>
    <t>SMS-160084</t>
  </si>
  <si>
    <t>V243563</t>
  </si>
  <si>
    <t>11 324.97 руб.</t>
  </si>
  <si>
    <t>SMS-160085</t>
  </si>
  <si>
    <t>V25001</t>
  </si>
  <si>
    <t>7 458.75 руб.</t>
  </si>
  <si>
    <t>SMS-160086</t>
  </si>
  <si>
    <t>V25002</t>
  </si>
  <si>
    <t>10 076.08 руб.</t>
  </si>
  <si>
    <t>SMS-160087</t>
  </si>
  <si>
    <t>V130162</t>
  </si>
  <si>
    <t>Душевая система VIEIR (1/10шт)</t>
  </si>
  <si>
    <t>13 133.82 руб.</t>
  </si>
  <si>
    <t>SMS-160088</t>
  </si>
  <si>
    <t>V023562</t>
  </si>
  <si>
    <t>9 695.43 руб.</t>
  </si>
  <si>
    <t>SMS-160089</t>
  </si>
  <si>
    <t>V043562</t>
  </si>
  <si>
    <t>17 173.06 руб.</t>
  </si>
  <si>
    <t>SMS-160090</t>
  </si>
  <si>
    <t>V053562</t>
  </si>
  <si>
    <t>14 239.58 руб.</t>
  </si>
  <si>
    <t>SMS-160091</t>
  </si>
  <si>
    <t>V063562</t>
  </si>
  <si>
    <t>14 544.73 руб.</t>
  </si>
  <si>
    <t>SMS-160205</t>
  </si>
  <si>
    <t>V150162</t>
  </si>
  <si>
    <t>Душевая система  Подсолнух  3-х функциональная, литой излив (4/1шт)</t>
  </si>
  <si>
    <t>14 145.21 руб.</t>
  </si>
  <si>
    <t>SMS-160206</t>
  </si>
  <si>
    <t>V174062</t>
  </si>
  <si>
    <t>10 139.08 руб.</t>
  </si>
  <si>
    <t>SMS-160213</t>
  </si>
  <si>
    <t>V043562C</t>
  </si>
  <si>
    <t>Душевая система  Подсолнух  3-х функциональная, поворотный излив (5/1шт)</t>
  </si>
  <si>
    <t>18 097.94 руб.</t>
  </si>
  <si>
    <t>SMS-160214</t>
  </si>
  <si>
    <t>V073562</t>
  </si>
  <si>
    <t>12 868.69 руб.</t>
  </si>
  <si>
    <t>SMS-160218</t>
  </si>
  <si>
    <t>V273562D</t>
  </si>
  <si>
    <t>Душевая система для ванны “VIEIR  (3/1шт)  (3/1шт)</t>
  </si>
  <si>
    <t>23 145.41 руб.</t>
  </si>
  <si>
    <t>SMS-160219</t>
  </si>
  <si>
    <t>V273562</t>
  </si>
  <si>
    <t>Душевая система для ванны “VIEIR  (4/1шт)  (4/1шт)</t>
  </si>
  <si>
    <t>17 133.74 руб.</t>
  </si>
  <si>
    <t>VER-100171</t>
  </si>
  <si>
    <t>V393563</t>
  </si>
  <si>
    <t>Душевая система “VIEIR" (4/1шт)</t>
  </si>
  <si>
    <t>17 580.45 руб.</t>
  </si>
  <si>
    <t>VER-100292</t>
  </si>
  <si>
    <t>V370162D</t>
  </si>
  <si>
    <t>Душевая система  “VIEIR" (4/1шт)</t>
  </si>
  <si>
    <t>25 036.05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</si>
</sst>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f075142_a8d2_11ea_8135_003048fd731b_64c8bad8_5a46_11f0_a775_047c1617b1431.jpeg"/><Relationship Id="rId2" Type="http://schemas.openxmlformats.org/officeDocument/2006/relationships/image" Target="../media/5f07516e_a8d2_11ea_8135_003048fd731b_db41c252_7e65_11eb_8259_003048fd731b2.jpeg"/><Relationship Id="rId3" Type="http://schemas.openxmlformats.org/officeDocument/2006/relationships/image" Target="../media/5f07518e_a8d2_11ea_8135_003048fd731b_baec8dd7_c020_11ee_a549_047c1617b1433.jpeg"/><Relationship Id="rId4" Type="http://schemas.openxmlformats.org/officeDocument/2006/relationships/image" Target="../media/5f075270_a8d2_11ea_8135_003048fd731b_db41c254_7e65_11eb_8259_003048fd731b4.jpeg"/><Relationship Id="rId5" Type="http://schemas.openxmlformats.org/officeDocument/2006/relationships/image" Target="../media/65805432_a8d2_11ea_8135_003048fd731b_64c8bada_5a46_11f0_a775_047c1617b1435.jpeg"/><Relationship Id="rId6" Type="http://schemas.openxmlformats.org/officeDocument/2006/relationships/image" Target="../media/030c9fad_a7ee_11eb_8299_003048fd731b_f01e389b_67f8_11ec_a210_00259070b4876.jpeg"/><Relationship Id="rId7" Type="http://schemas.openxmlformats.org/officeDocument/2006/relationships/image" Target="../media/bff41ff5_d75a_11ef_a6bf_047c1617b143_14e1e088_f93d_11ef_a6ea_047c1617b1437.jpeg"/><Relationship Id="rId8" Type="http://schemas.openxmlformats.org/officeDocument/2006/relationships/image" Target="../media/ff396c8f_f289_11ef_a6e2_047c1617b143_64c8bad9_5a46_11f0_a775_047c1617b1438.jpeg"/><Relationship Id="rId9" Type="http://schemas.openxmlformats.org/officeDocument/2006/relationships/image" Target="../media/ef459a46_91f1_11f0_a7bf_047c1617b143_da386188_96e8_11f0_a7c5_047c1617b1439.jpeg"/><Relationship Id="rId10" Type="http://schemas.openxmlformats.org/officeDocument/2006/relationships/image" Target="../media/ef459a48_91f1_11f0_a7bf_047c1617b143_da386189_96e8_11f0_a7c5_047c1617b14310.jpeg"/><Relationship Id="rId11" Type="http://schemas.openxmlformats.org/officeDocument/2006/relationships/image" Target="../media/ef459a52_91f1_11f0_a7bf_047c1617b143_da386186_96e8_11f0_a7c5_047c1617b14311.jpeg"/><Relationship Id="rId12" Type="http://schemas.openxmlformats.org/officeDocument/2006/relationships/image" Target="../media/5e9c58a9_6e09_11f1_a8ed_047c1617b143_dee899cd_7155_11f1_a8f1_047c1617b14312.jpeg"/><Relationship Id="rId13" Type="http://schemas.openxmlformats.org/officeDocument/2006/relationships/image" Target="../media/5e9c58ab_6e09_11f1_a8ed_047c1617b143_dee899ce_7155_11f1_a8f1_047c1617b14313.jpeg"/><Relationship Id="rId14" Type="http://schemas.openxmlformats.org/officeDocument/2006/relationships/image" Target="../media/6685bc83_6e51_11f1_a8ed_047c1617b143_dee899cf_7155_11f1_a8f1_047c1617b14314.jpeg"/><Relationship Id="rId15" Type="http://schemas.openxmlformats.org/officeDocument/2006/relationships/image" Target="../media/6685bc85_6e51_11f1_a8ed_047c1617b143_dee899d1_7155_11f1_a8f1_047c1617b14315.jpeg"/><Relationship Id="rId16" Type="http://schemas.openxmlformats.org/officeDocument/2006/relationships/image" Target="../media/6685bc9b_6e51_11f1_a8ed_047c1617b143_dee899c0_7155_11f1_a8f1_047c1617b14316.jpeg"/><Relationship Id="rId17" Type="http://schemas.openxmlformats.org/officeDocument/2006/relationships/image" Target="../media/6685bca1_6e51_11f1_a8ed_047c1617b143_cdb1859f_7159_11f1_a8f1_047c1617b14317.jpeg"/><Relationship Id="rId18" Type="http://schemas.openxmlformats.org/officeDocument/2006/relationships/image" Target="../media/66efaf63_6e51_11f1_a8ed_047c1617b143_dee899bc_7155_11f1_a8f1_047c1617b14318.jpeg"/><Relationship Id="rId19" Type="http://schemas.openxmlformats.org/officeDocument/2006/relationships/image" Target="../media/3fc0ec81_ad62_11ea_813b_003048fd731b_db41c257_7e65_11eb_8259_003048fd731b19.jpeg"/><Relationship Id="rId20" Type="http://schemas.openxmlformats.org/officeDocument/2006/relationships/image" Target="../media/3fc0ec8b_ad62_11ea_813b_003048fd731b_db41c258_7e65_11eb_8259_003048fd731b20.jpeg"/><Relationship Id="rId21" Type="http://schemas.openxmlformats.org/officeDocument/2006/relationships/image" Target="../media/3fc0ec9f_ad62_11ea_813b_003048fd731b_db41c259_7e65_11eb_8259_003048fd731b21.jpeg"/><Relationship Id="rId22" Type="http://schemas.openxmlformats.org/officeDocument/2006/relationships/image" Target="../media/3fc0eca1_ad62_11ea_813b_003048fd731b_db41c25a_7e65_11eb_8259_003048fd731b22.jpeg"/><Relationship Id="rId23" Type="http://schemas.openxmlformats.org/officeDocument/2006/relationships/image" Target="../media/3fc0eca3_ad62_11ea_813b_003048fd731b_9d1cd8b2_c39d_11ea_8157_003048fd731b23.jpeg"/><Relationship Id="rId24" Type="http://schemas.openxmlformats.org/officeDocument/2006/relationships/image" Target="../media/f460426b_77ea_11ea_8111_003048fd731b_8c533315_5a46_11f0_a775_047c1617b14324.jpeg"/><Relationship Id="rId25" Type="http://schemas.openxmlformats.org/officeDocument/2006/relationships/image" Target="../media/f460426d_77ea_11ea_8111_003048fd731b_8c5332ee_5a46_11f0_a775_047c1617b14325.jpeg"/><Relationship Id="rId26" Type="http://schemas.openxmlformats.org/officeDocument/2006/relationships/image" Target="../media/f460426f_77ea_11ea_8111_003048fd731b_8c5332f3_5a46_11f0_a775_047c1617b14326.jpeg"/><Relationship Id="rId27" Type="http://schemas.openxmlformats.org/officeDocument/2006/relationships/image" Target="../media/f4604271_77ea_11ea_8111_003048fd731b_8c5332f8_5a46_11f0_a775_047c1617b14327.jpeg"/><Relationship Id="rId28" Type="http://schemas.openxmlformats.org/officeDocument/2006/relationships/image" Target="../media/f4604273_77ea_11ea_8111_003048fd731b_33fbb007_a59a_11ee_a526_047c1617b14328.jpeg"/><Relationship Id="rId29" Type="http://schemas.openxmlformats.org/officeDocument/2006/relationships/image" Target="../media/f4604275_77ea_11ea_8111_003048fd731b_8c533308_5a46_11f0_a775_047c1617b14329.jpeg"/><Relationship Id="rId30" Type="http://schemas.openxmlformats.org/officeDocument/2006/relationships/image" Target="../media/f4604277_77ea_11ea_8111_003048fd731b_8c533303_5a46_11f0_a775_047c1617b14330.jpeg"/><Relationship Id="rId31" Type="http://schemas.openxmlformats.org/officeDocument/2006/relationships/image" Target="../media/f4604279_77ea_11ea_8111_003048fd731b_8c533305_5a46_11f0_a775_047c1617b14331.jpeg"/><Relationship Id="rId32" Type="http://schemas.openxmlformats.org/officeDocument/2006/relationships/image" Target="../media/f460427b_77ea_11ea_8111_003048fd731b_8c53330c_5a46_11f0_a775_047c1617b14332.jpeg"/><Relationship Id="rId33" Type="http://schemas.openxmlformats.org/officeDocument/2006/relationships/image" Target="../media/f460427d_77ea_11ea_8111_003048fd731b_8c53330a_5a46_11f0_a775_047c1617b14333.jpeg"/><Relationship Id="rId34" Type="http://schemas.openxmlformats.org/officeDocument/2006/relationships/image" Target="../media/f460427f_77ea_11ea_8111_003048fd731b_8c5332f5_5a46_11f0_a775_047c1617b14334.jpeg"/><Relationship Id="rId35" Type="http://schemas.openxmlformats.org/officeDocument/2006/relationships/image" Target="../media/f4604281_77ea_11ea_8111_003048fd731b_8c533309_5a46_11f0_a775_047c1617b14335.jpeg"/><Relationship Id="rId36" Type="http://schemas.openxmlformats.org/officeDocument/2006/relationships/image" Target="../media/f4604283_77ea_11ea_8111_003048fd731b_8c533313_5a46_11f0_a775_047c1617b14336.jpeg"/><Relationship Id="rId37" Type="http://schemas.openxmlformats.org/officeDocument/2006/relationships/image" Target="../media/f4604285_77ea_11ea_8111_003048fd731b_8c533314_5a46_11f0_a775_047c1617b14337.jpeg"/><Relationship Id="rId38" Type="http://schemas.openxmlformats.org/officeDocument/2006/relationships/image" Target="../media/f4604287_77ea_11ea_8111_003048fd731b_8c533317_5a46_11f0_a775_047c1617b14338.jpeg"/><Relationship Id="rId39" Type="http://schemas.openxmlformats.org/officeDocument/2006/relationships/image" Target="../media/f4604289_77ea_11ea_8111_003048fd731b_8c533319_5a46_11f0_a775_047c1617b14339.jpeg"/><Relationship Id="rId40" Type="http://schemas.openxmlformats.org/officeDocument/2006/relationships/image" Target="../media/f460428b_77ea_11ea_8111_003048fd731b_8c53330e_5a46_11f0_a775_047c1617b14340.jpeg"/><Relationship Id="rId41" Type="http://schemas.openxmlformats.org/officeDocument/2006/relationships/image" Target="../media/f460428d_77ea_11ea_8111_003048fd731b_8c5332f0_5a46_11f0_a775_047c1617b14341.jpeg"/><Relationship Id="rId42" Type="http://schemas.openxmlformats.org/officeDocument/2006/relationships/image" Target="../media/f460428f_77ea_11ea_8111_003048fd731b_8c5332fa_5a46_11f0_a775_047c1617b14342.jpeg"/><Relationship Id="rId43" Type="http://schemas.openxmlformats.org/officeDocument/2006/relationships/image" Target="../media/f4604291_77ea_11ea_8111_003048fd731b_19e968d9_793a_11f0_a79f_047c1617b14343.jpeg"/><Relationship Id="rId44" Type="http://schemas.openxmlformats.org/officeDocument/2006/relationships/image" Target="../media/f4604293_77ea_11ea_8111_003048fd731b_8c533300_5a46_11f0_a775_047c1617b14344.jpeg"/><Relationship Id="rId45" Type="http://schemas.openxmlformats.org/officeDocument/2006/relationships/image" Target="../media/ed4ec175_5f8c_11eb_822d_003048fd731b_8c533310_5a46_11f0_a775_047c1617b14345.jpeg"/><Relationship Id="rId46" Type="http://schemas.openxmlformats.org/officeDocument/2006/relationships/image" Target="../media/ed4ec177_5f8c_11eb_822d_003048fd731b_8c533312_5a46_11f0_a775_047c1617b14346.jpeg"/><Relationship Id="rId47" Type="http://schemas.openxmlformats.org/officeDocument/2006/relationships/image" Target="../media/ed4ec185_5f8c_11eb_822d_003048fd731b_8c5332fc_5a46_11f0_a775_047c1617b14347.jpeg"/><Relationship Id="rId48" Type="http://schemas.openxmlformats.org/officeDocument/2006/relationships/image" Target="../media/ed4ec187_5f8c_11eb_822d_003048fd731b_8c533307_5a46_11f0_a775_047c1617b14348.jpeg"/><Relationship Id="rId49" Type="http://schemas.openxmlformats.org/officeDocument/2006/relationships/image" Target="../media/ed4ec18f_5f8c_11eb_822d_003048fd731b_8c53331d_5a46_11f0_a775_047c1617b14349.jpeg"/><Relationship Id="rId50" Type="http://schemas.openxmlformats.org/officeDocument/2006/relationships/image" Target="../media/ed4ec191_5f8c_11eb_822d_003048fd731b_8c53331b_5a46_11f0_a775_047c1617b14350.jpeg"/><Relationship Id="rId51" Type="http://schemas.openxmlformats.org/officeDocument/2006/relationships/image" Target="../media/9311fa0a_40dc_11ec_8373_003048fd731b_8c533320_5a46_11f0_a775_047c1617b14351.jpeg"/><Relationship Id="rId52" Type="http://schemas.openxmlformats.org/officeDocument/2006/relationships/image" Target="../media/01c711a7_be5e_11ec_a276_00259070b487_8c53331e_5a46_11f0_a775_047c1617b1435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7" name="Image_21" descr="Image_21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8" name="Image_23" descr="Image_23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9" name="Image_24" descr="Image_24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0" name="Image_25" descr="Image_25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1" name="Image_26" descr="Image_26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2" name="Image_27" descr="Image_27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3" name="Image_28" descr="Image_28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4" name="Image_30" descr="Image_30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5" name="Image_31" descr="Image_31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6" name="Image_32" descr="Image_32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7" name="Image_33" descr="Image_33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28" name="Image_34" descr="Image_34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29" name="Image_35" descr="Image_35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0" name="Image_36" descr="Image_36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1" name="Image_37" descr="Image_37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2" name="Image_38" descr="Image_38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3" name="Image_39" descr="Image_39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4" name="Image_40" descr="Image_40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5" name="Image_41" descr="Image_41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6" name="Image_42" descr="Image_42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7" name="Image_43" descr="Image_43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38" name="Image_44" descr="Image_44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39" name="Image_45" descr="Image_45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40" name="Image_46" descr="Image_46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41" name="Image_47" descr="Image_47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42" name="Image_48" descr="Image_48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43" name="Image_49" descr="Image_49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44" name="Image_50" descr="Image_50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45" name="Image_51" descr="Image_51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46" name="Image_52" descr="Image_52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47" name="Image_53" descr="Image_53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48" name="Image_54" descr="Image_54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143000"/>
    <xdr:pic>
      <xdr:nvPicPr>
        <xdr:cNvPr id="49" name="Image_55" descr="Image_55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143000"/>
    <xdr:pic>
      <xdr:nvPicPr>
        <xdr:cNvPr id="50" name="Image_56" descr="Image_56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143000"/>
    <xdr:pic>
      <xdr:nvPicPr>
        <xdr:cNvPr id="51" name="Image_57" descr="Image_57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52" name="Image_58" descr="Image_58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58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SUM(J2:J58)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827133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1</v>
      </c>
      <c r="H5" s="2">
        <v>0</v>
      </c>
      <c r="I5" s="1">
        <v>0</v>
      </c>
      <c r="J5" s="3" t="s">
        <v>17</v>
      </c>
      <c r="K5" s="2" t="str">
        <f>J5*11164.60</f>
        <v>0</v>
      </c>
      <c r="L5" s="5"/>
    </row>
    <row r="6" spans="1:12" customHeight="1" ht="105" outlineLevel="4">
      <c r="A6" s="1"/>
      <c r="B6" s="1">
        <v>827155</v>
      </c>
      <c r="C6" s="1" t="s">
        <v>18</v>
      </c>
      <c r="D6" s="1" t="s">
        <v>19</v>
      </c>
      <c r="E6" s="2" t="s">
        <v>20</v>
      </c>
      <c r="F6" s="2" t="s">
        <v>21</v>
      </c>
      <c r="G6" s="2">
        <v>2</v>
      </c>
      <c r="H6" s="2">
        <v>0</v>
      </c>
      <c r="I6" s="1">
        <v>0</v>
      </c>
      <c r="J6" s="3" t="s">
        <v>17</v>
      </c>
      <c r="K6" s="2" t="str">
        <f>J6*10630.65</f>
        <v>0</v>
      </c>
      <c r="L6" s="5"/>
    </row>
    <row r="7" spans="1:12" customHeight="1" ht="105" outlineLevel="4">
      <c r="A7" s="1"/>
      <c r="B7" s="1">
        <v>827171</v>
      </c>
      <c r="C7" s="1" t="s">
        <v>22</v>
      </c>
      <c r="D7" s="1" t="s">
        <v>23</v>
      </c>
      <c r="E7" s="2" t="s">
        <v>24</v>
      </c>
      <c r="F7" s="2" t="s">
        <v>25</v>
      </c>
      <c r="G7" s="2">
        <v>0</v>
      </c>
      <c r="H7" s="2">
        <v>0</v>
      </c>
      <c r="I7" s="1">
        <v>0</v>
      </c>
      <c r="J7" s="3" t="s">
        <v>17</v>
      </c>
      <c r="K7" s="2" t="str">
        <f>J7*6350.39</f>
        <v>0</v>
      </c>
      <c r="L7" s="5"/>
    </row>
    <row r="8" spans="1:12" customHeight="1" ht="105" outlineLevel="4">
      <c r="A8" s="1"/>
      <c r="B8" s="1">
        <v>827284</v>
      </c>
      <c r="C8" s="1" t="s">
        <v>26</v>
      </c>
      <c r="D8" s="1" t="s">
        <v>27</v>
      </c>
      <c r="E8" s="2" t="s">
        <v>28</v>
      </c>
      <c r="F8" s="2" t="s">
        <v>29</v>
      </c>
      <c r="G8" s="2">
        <v>1</v>
      </c>
      <c r="H8" s="2">
        <v>0</v>
      </c>
      <c r="I8" s="1">
        <v>0</v>
      </c>
      <c r="J8" s="3" t="s">
        <v>17</v>
      </c>
      <c r="K8" s="2" t="str">
        <f>J8*7552.08</f>
        <v>0</v>
      </c>
      <c r="L8" s="5"/>
    </row>
    <row r="9" spans="1:12" customHeight="1" ht="105" outlineLevel="4">
      <c r="A9" s="1"/>
      <c r="B9" s="1">
        <v>827355</v>
      </c>
      <c r="C9" s="1" t="s">
        <v>30</v>
      </c>
      <c r="D9" s="1" t="s">
        <v>31</v>
      </c>
      <c r="E9" s="2" t="s">
        <v>32</v>
      </c>
      <c r="F9" s="2" t="s">
        <v>33</v>
      </c>
      <c r="G9" s="2">
        <v>1</v>
      </c>
      <c r="H9" s="2">
        <v>0</v>
      </c>
      <c r="I9" s="1">
        <v>0</v>
      </c>
      <c r="J9" s="3" t="s">
        <v>17</v>
      </c>
      <c r="K9" s="2" t="str">
        <f>J9*3401.91</f>
        <v>0</v>
      </c>
      <c r="L9" s="5"/>
    </row>
    <row r="10" spans="1:12" customHeight="1" ht="105" outlineLevel="4">
      <c r="A10" s="1"/>
      <c r="B10" s="1">
        <v>832512</v>
      </c>
      <c r="C10" s="1" t="s">
        <v>34</v>
      </c>
      <c r="D10" s="1" t="s">
        <v>35</v>
      </c>
      <c r="E10" s="2" t="s">
        <v>36</v>
      </c>
      <c r="F10" s="2" t="s">
        <v>37</v>
      </c>
      <c r="G10" s="2">
        <v>10</v>
      </c>
      <c r="H10" s="2">
        <v>0</v>
      </c>
      <c r="I10" s="1">
        <v>0</v>
      </c>
      <c r="J10" s="3" t="s">
        <v>17</v>
      </c>
      <c r="K10" s="2" t="str">
        <f>J10*7833.53</f>
        <v>0</v>
      </c>
      <c r="L10" s="5"/>
    </row>
    <row r="11" spans="1:12" customHeight="1" ht="105" outlineLevel="4">
      <c r="A11" s="1"/>
      <c r="B11" s="1">
        <v>885199</v>
      </c>
      <c r="C11" s="1" t="s">
        <v>38</v>
      </c>
      <c r="D11" s="1" t="s">
        <v>39</v>
      </c>
      <c r="E11" s="2" t="s">
        <v>40</v>
      </c>
      <c r="F11" s="2" t="s">
        <v>41</v>
      </c>
      <c r="G11" s="2">
        <v>4</v>
      </c>
      <c r="H11" s="2">
        <v>0</v>
      </c>
      <c r="I11" s="1">
        <v>0</v>
      </c>
      <c r="J11" s="3" t="s">
        <v>17</v>
      </c>
      <c r="K11" s="2" t="str">
        <f>J11*9525.58</f>
        <v>0</v>
      </c>
      <c r="L11" s="5"/>
    </row>
    <row r="12" spans="1:12" customHeight="1" ht="105" outlineLevel="4">
      <c r="A12" s="1"/>
      <c r="B12" s="1">
        <v>885449</v>
      </c>
      <c r="C12" s="1" t="s">
        <v>42</v>
      </c>
      <c r="D12" s="1" t="s">
        <v>43</v>
      </c>
      <c r="E12" s="2" t="s">
        <v>44</v>
      </c>
      <c r="F12" s="2" t="s">
        <v>45</v>
      </c>
      <c r="G12" s="2">
        <v>4</v>
      </c>
      <c r="H12" s="2">
        <v>0</v>
      </c>
      <c r="I12" s="1">
        <v>0</v>
      </c>
      <c r="J12" s="3" t="s">
        <v>17</v>
      </c>
      <c r="K12" s="2" t="str">
        <f>J12*8572.90</f>
        <v>0</v>
      </c>
      <c r="L12" s="5"/>
    </row>
    <row r="13" spans="1:12" customHeight="1" ht="105" outlineLevel="4">
      <c r="A13" s="1"/>
      <c r="B13" s="1">
        <v>890492</v>
      </c>
      <c r="C13" s="1" t="s">
        <v>46</v>
      </c>
      <c r="D13" s="1" t="s">
        <v>47</v>
      </c>
      <c r="E13" s="2" t="s">
        <v>48</v>
      </c>
      <c r="F13" s="2" t="s">
        <v>49</v>
      </c>
      <c r="G13" s="2">
        <v>3</v>
      </c>
      <c r="H13" s="2">
        <v>0</v>
      </c>
      <c r="I13" s="1">
        <v>0</v>
      </c>
      <c r="J13" s="3" t="s">
        <v>17</v>
      </c>
      <c r="K13" s="2" t="str">
        <f>J13*7275.81</f>
        <v>0</v>
      </c>
      <c r="L13" s="5"/>
    </row>
    <row r="14" spans="1:12" customHeight="1" ht="105" outlineLevel="4">
      <c r="A14" s="1"/>
      <c r="B14" s="1">
        <v>890493</v>
      </c>
      <c r="C14" s="1" t="s">
        <v>50</v>
      </c>
      <c r="D14" s="1" t="s">
        <v>51</v>
      </c>
      <c r="E14" s="2" t="s">
        <v>52</v>
      </c>
      <c r="F14" s="2" t="s">
        <v>53</v>
      </c>
      <c r="G14" s="2">
        <v>2</v>
      </c>
      <c r="H14" s="2">
        <v>0</v>
      </c>
      <c r="I14" s="1">
        <v>0</v>
      </c>
      <c r="J14" s="3" t="s">
        <v>17</v>
      </c>
      <c r="K14" s="2" t="str">
        <f>J14*9105.61</f>
        <v>0</v>
      </c>
      <c r="L14" s="5"/>
    </row>
    <row r="15" spans="1:12" customHeight="1" ht="105" outlineLevel="4">
      <c r="A15" s="1"/>
      <c r="B15" s="1">
        <v>890498</v>
      </c>
      <c r="C15" s="1" t="s">
        <v>54</v>
      </c>
      <c r="D15" s="1" t="s">
        <v>55</v>
      </c>
      <c r="E15" s="2" t="s">
        <v>56</v>
      </c>
      <c r="F15" s="2" t="s">
        <v>57</v>
      </c>
      <c r="G15" s="2">
        <v>9</v>
      </c>
      <c r="H15" s="2">
        <v>0</v>
      </c>
      <c r="I15" s="1">
        <v>0</v>
      </c>
      <c r="J15" s="3" t="s">
        <v>17</v>
      </c>
      <c r="K15" s="2" t="str">
        <f>J15*10901.95</f>
        <v>0</v>
      </c>
      <c r="L15" s="5"/>
    </row>
    <row r="16" spans="1:12" customHeight="1" ht="105" outlineLevel="4">
      <c r="A16" s="1"/>
      <c r="B16" s="1">
        <v>959794</v>
      </c>
      <c r="C16" s="1" t="s">
        <v>58</v>
      </c>
      <c r="D16" s="1" t="s">
        <v>59</v>
      </c>
      <c r="E16" s="2" t="s">
        <v>60</v>
      </c>
      <c r="F16" s="2" t="s">
        <v>61</v>
      </c>
      <c r="G16" s="2">
        <v>5</v>
      </c>
      <c r="H16" s="2">
        <v>0</v>
      </c>
      <c r="I16" s="1">
        <v>0</v>
      </c>
      <c r="J16" s="3" t="s">
        <v>17</v>
      </c>
      <c r="K16" s="2" t="str">
        <f>J16*7567.45</f>
        <v>0</v>
      </c>
      <c r="L16" s="5"/>
    </row>
    <row r="17" spans="1:12" customHeight="1" ht="105" outlineLevel="4">
      <c r="A17" s="1"/>
      <c r="B17" s="1">
        <v>959795</v>
      </c>
      <c r="C17" s="1" t="s">
        <v>62</v>
      </c>
      <c r="D17" s="1" t="s">
        <v>63</v>
      </c>
      <c r="E17" s="2" t="s">
        <v>60</v>
      </c>
      <c r="F17" s="2" t="s">
        <v>64</v>
      </c>
      <c r="G17" s="2" t="s">
        <v>65</v>
      </c>
      <c r="H17" s="2">
        <v>0</v>
      </c>
      <c r="I17" s="1">
        <v>0</v>
      </c>
      <c r="J17" s="3" t="s">
        <v>17</v>
      </c>
      <c r="K17" s="2" t="str">
        <f>J17*6812.93</f>
        <v>0</v>
      </c>
      <c r="L17" s="5"/>
    </row>
    <row r="18" spans="1:12" customHeight="1" ht="105" outlineLevel="4">
      <c r="A18" s="1"/>
      <c r="B18" s="1">
        <v>959796</v>
      </c>
      <c r="C18" s="1" t="s">
        <v>66</v>
      </c>
      <c r="D18" s="1" t="s">
        <v>67</v>
      </c>
      <c r="E18" s="2" t="s">
        <v>60</v>
      </c>
      <c r="F18" s="2" t="s">
        <v>68</v>
      </c>
      <c r="G18" s="2">
        <v>4</v>
      </c>
      <c r="H18" s="2">
        <v>0</v>
      </c>
      <c r="I18" s="1">
        <v>0</v>
      </c>
      <c r="J18" s="3" t="s">
        <v>17</v>
      </c>
      <c r="K18" s="2" t="str">
        <f>J18*4638.59</f>
        <v>0</v>
      </c>
      <c r="L18" s="5"/>
    </row>
    <row r="19" spans="1:12" customHeight="1" ht="105" outlineLevel="4">
      <c r="A19" s="1"/>
      <c r="B19" s="1">
        <v>959797</v>
      </c>
      <c r="C19" s="1" t="s">
        <v>69</v>
      </c>
      <c r="D19" s="1" t="s">
        <v>70</v>
      </c>
      <c r="E19" s="2" t="s">
        <v>71</v>
      </c>
      <c r="F19" s="2" t="s">
        <v>72</v>
      </c>
      <c r="G19" s="2">
        <v>4</v>
      </c>
      <c r="H19" s="2">
        <v>0</v>
      </c>
      <c r="I19" s="1">
        <v>0</v>
      </c>
      <c r="J19" s="3" t="s">
        <v>17</v>
      </c>
      <c r="K19" s="2" t="str">
        <f>J19*10146.25</f>
        <v>0</v>
      </c>
      <c r="L19" s="5"/>
    </row>
    <row r="20" spans="1:12" customHeight="1" ht="105" outlineLevel="4">
      <c r="A20" s="1"/>
      <c r="B20" s="1">
        <v>959808</v>
      </c>
      <c r="C20" s="1" t="s">
        <v>73</v>
      </c>
      <c r="D20" s="1" t="s">
        <v>74</v>
      </c>
      <c r="E20" s="2" t="s">
        <v>75</v>
      </c>
      <c r="F20" s="2" t="s">
        <v>76</v>
      </c>
      <c r="G20" s="2">
        <v>5</v>
      </c>
      <c r="H20" s="2">
        <v>0</v>
      </c>
      <c r="I20" s="1">
        <v>0</v>
      </c>
      <c r="J20" s="3" t="s">
        <v>17</v>
      </c>
      <c r="K20" s="2" t="str">
        <f>J20*9396.12</f>
        <v>0</v>
      </c>
      <c r="L20" s="5"/>
    </row>
    <row r="21" spans="1:12" customHeight="1" ht="105" outlineLevel="4">
      <c r="A21" s="1"/>
      <c r="B21" s="1">
        <v>959811</v>
      </c>
      <c r="C21" s="1" t="s">
        <v>77</v>
      </c>
      <c r="D21" s="1" t="s">
        <v>78</v>
      </c>
      <c r="E21" s="2" t="s">
        <v>79</v>
      </c>
      <c r="F21" s="2" t="s">
        <v>80</v>
      </c>
      <c r="G21" s="2">
        <v>0</v>
      </c>
      <c r="H21" s="2">
        <v>0</v>
      </c>
      <c r="I21" s="1">
        <v>0</v>
      </c>
      <c r="J21" s="3" t="s">
        <v>17</v>
      </c>
      <c r="K21" s="2" t="str">
        <f>J21*7241.61</f>
        <v>0</v>
      </c>
      <c r="L21" s="5"/>
    </row>
    <row r="22" spans="1:12" outlineLevel="2">
      <c r="A22" s="8" t="s">
        <v>81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5"/>
    </row>
    <row r="23" spans="1:12" customHeight="1" ht="105" outlineLevel="4">
      <c r="A23" s="1"/>
      <c r="B23" s="1">
        <v>959829</v>
      </c>
      <c r="C23" s="1" t="s">
        <v>82</v>
      </c>
      <c r="D23" s="1" t="s">
        <v>83</v>
      </c>
      <c r="E23" s="2" t="s">
        <v>84</v>
      </c>
      <c r="F23" s="2" t="s">
        <v>85</v>
      </c>
      <c r="G23" s="2">
        <v>8</v>
      </c>
      <c r="H23" s="2">
        <v>0</v>
      </c>
      <c r="I23" s="1">
        <v>0</v>
      </c>
      <c r="J23" s="3" t="s">
        <v>17</v>
      </c>
      <c r="K23" s="2" t="str">
        <f>J23*6807.53</f>
        <v>0</v>
      </c>
      <c r="L23" s="5"/>
    </row>
    <row r="24" spans="1:12" customHeight="1" ht="105" outlineLevel="4">
      <c r="A24" s="1"/>
      <c r="B24" s="1">
        <v>827870</v>
      </c>
      <c r="C24" s="1" t="s">
        <v>86</v>
      </c>
      <c r="D24" s="1" t="s">
        <v>87</v>
      </c>
      <c r="E24" s="2" t="s">
        <v>88</v>
      </c>
      <c r="F24" s="2" t="s">
        <v>89</v>
      </c>
      <c r="G24" s="2">
        <v>3</v>
      </c>
      <c r="H24" s="2">
        <v>0</v>
      </c>
      <c r="I24" s="1">
        <v>0</v>
      </c>
      <c r="J24" s="3" t="s">
        <v>17</v>
      </c>
      <c r="K24" s="2" t="str">
        <f>J24*6180.66</f>
        <v>0</v>
      </c>
      <c r="L24" s="5"/>
    </row>
    <row r="25" spans="1:12" customHeight="1" ht="105" outlineLevel="4">
      <c r="A25" s="1"/>
      <c r="B25" s="1">
        <v>827875</v>
      </c>
      <c r="C25" s="1" t="s">
        <v>90</v>
      </c>
      <c r="D25" s="1" t="s">
        <v>91</v>
      </c>
      <c r="E25" s="2" t="s">
        <v>92</v>
      </c>
      <c r="F25" s="2" t="s">
        <v>93</v>
      </c>
      <c r="G25" s="2">
        <v>4</v>
      </c>
      <c r="H25" s="2">
        <v>0</v>
      </c>
      <c r="I25" s="1">
        <v>0</v>
      </c>
      <c r="J25" s="3" t="s">
        <v>17</v>
      </c>
      <c r="K25" s="2" t="str">
        <f>J25*7433.15</f>
        <v>0</v>
      </c>
      <c r="L25" s="5"/>
    </row>
    <row r="26" spans="1:12" customHeight="1" ht="105" outlineLevel="4">
      <c r="A26" s="1"/>
      <c r="B26" s="1">
        <v>827885</v>
      </c>
      <c r="C26" s="1" t="s">
        <v>94</v>
      </c>
      <c r="D26" s="1" t="s">
        <v>95</v>
      </c>
      <c r="E26" s="2" t="s">
        <v>96</v>
      </c>
      <c r="F26" s="2" t="s">
        <v>97</v>
      </c>
      <c r="G26" s="2">
        <v>9</v>
      </c>
      <c r="H26" s="2">
        <v>0</v>
      </c>
      <c r="I26" s="1">
        <v>0</v>
      </c>
      <c r="J26" s="3" t="s">
        <v>17</v>
      </c>
      <c r="K26" s="2" t="str">
        <f>J26*2159.33</f>
        <v>0</v>
      </c>
      <c r="L26" s="5"/>
    </row>
    <row r="27" spans="1:12" customHeight="1" ht="105" outlineLevel="4">
      <c r="A27" s="1"/>
      <c r="B27" s="1">
        <v>827886</v>
      </c>
      <c r="C27" s="1" t="s">
        <v>98</v>
      </c>
      <c r="D27" s="1" t="s">
        <v>99</v>
      </c>
      <c r="E27" s="2" t="s">
        <v>100</v>
      </c>
      <c r="F27" s="2" t="s">
        <v>101</v>
      </c>
      <c r="G27" s="2">
        <v>4</v>
      </c>
      <c r="H27" s="2">
        <v>0</v>
      </c>
      <c r="I27" s="1">
        <v>0</v>
      </c>
      <c r="J27" s="3" t="s">
        <v>17</v>
      </c>
      <c r="K27" s="2" t="str">
        <f>J27*3526.48</f>
        <v>0</v>
      </c>
      <c r="L27" s="5"/>
    </row>
    <row r="28" spans="1:12" customHeight="1" ht="105" outlineLevel="4">
      <c r="A28" s="1"/>
      <c r="B28" s="1">
        <v>827887</v>
      </c>
      <c r="C28" s="1" t="s">
        <v>102</v>
      </c>
      <c r="D28" s="1" t="s">
        <v>103</v>
      </c>
      <c r="E28" s="2" t="s">
        <v>104</v>
      </c>
      <c r="F28" s="2" t="s">
        <v>105</v>
      </c>
      <c r="G28" s="2">
        <v>1</v>
      </c>
      <c r="H28" s="2">
        <v>0</v>
      </c>
      <c r="I28" s="1">
        <v>0</v>
      </c>
      <c r="J28" s="3" t="s">
        <v>17</v>
      </c>
      <c r="K28" s="2" t="str">
        <f>J28*2585.49</f>
        <v>0</v>
      </c>
      <c r="L28" s="5"/>
    </row>
    <row r="29" spans="1:12" outlineLevel="2">
      <c r="A29" s="8" t="s">
        <v>106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5"/>
    </row>
    <row r="30" spans="1:12" customHeight="1" ht="105" outlineLevel="4">
      <c r="A30" s="1"/>
      <c r="B30" s="1">
        <v>825996</v>
      </c>
      <c r="C30" s="1" t="s">
        <v>107</v>
      </c>
      <c r="D30" s="1" t="s">
        <v>108</v>
      </c>
      <c r="E30" s="2" t="s">
        <v>109</v>
      </c>
      <c r="F30" s="2" t="s">
        <v>110</v>
      </c>
      <c r="G30" s="2">
        <v>0</v>
      </c>
      <c r="H30" s="2">
        <v>0</v>
      </c>
      <c r="I30" s="1">
        <v>0</v>
      </c>
      <c r="J30" s="3" t="s">
        <v>17</v>
      </c>
      <c r="K30" s="2" t="str">
        <f>J30*12373.09</f>
        <v>0</v>
      </c>
      <c r="L30" s="5"/>
    </row>
    <row r="31" spans="1:12" customHeight="1" ht="105" outlineLevel="4">
      <c r="A31" s="1"/>
      <c r="B31" s="1">
        <v>825997</v>
      </c>
      <c r="C31" s="1" t="s">
        <v>111</v>
      </c>
      <c r="D31" s="1" t="s">
        <v>112</v>
      </c>
      <c r="E31" s="2" t="s">
        <v>113</v>
      </c>
      <c r="F31" s="2" t="s">
        <v>114</v>
      </c>
      <c r="G31" s="2">
        <v>0</v>
      </c>
      <c r="H31" s="2">
        <v>0</v>
      </c>
      <c r="I31" s="1">
        <v>0</v>
      </c>
      <c r="J31" s="3" t="s">
        <v>17</v>
      </c>
      <c r="K31" s="2" t="str">
        <f>J31*12777.89</f>
        <v>0</v>
      </c>
      <c r="L31" s="5"/>
    </row>
    <row r="32" spans="1:12" customHeight="1" ht="105" outlineLevel="4">
      <c r="A32" s="1"/>
      <c r="B32" s="1">
        <v>825998</v>
      </c>
      <c r="C32" s="1" t="s">
        <v>115</v>
      </c>
      <c r="D32" s="1" t="s">
        <v>116</v>
      </c>
      <c r="E32" s="2" t="s">
        <v>113</v>
      </c>
      <c r="F32" s="2" t="s">
        <v>117</v>
      </c>
      <c r="G32" s="2">
        <v>0</v>
      </c>
      <c r="H32" s="2">
        <v>0</v>
      </c>
      <c r="I32" s="1">
        <v>0</v>
      </c>
      <c r="J32" s="3" t="s">
        <v>17</v>
      </c>
      <c r="K32" s="2" t="str">
        <f>J32*12212.30</f>
        <v>0</v>
      </c>
      <c r="L32" s="5"/>
    </row>
    <row r="33" spans="1:12" customHeight="1" ht="105" outlineLevel="4">
      <c r="A33" s="1"/>
      <c r="B33" s="1">
        <v>825999</v>
      </c>
      <c r="C33" s="1" t="s">
        <v>118</v>
      </c>
      <c r="D33" s="1" t="s">
        <v>119</v>
      </c>
      <c r="E33" s="2" t="s">
        <v>113</v>
      </c>
      <c r="F33" s="2" t="s">
        <v>120</v>
      </c>
      <c r="G33" s="2">
        <v>0</v>
      </c>
      <c r="H33" s="2">
        <v>0</v>
      </c>
      <c r="I33" s="1">
        <v>0</v>
      </c>
      <c r="J33" s="3" t="s">
        <v>17</v>
      </c>
      <c r="K33" s="2" t="str">
        <f>J33*7949.50</f>
        <v>0</v>
      </c>
      <c r="L33" s="5"/>
    </row>
    <row r="34" spans="1:12" customHeight="1" ht="105" outlineLevel="4">
      <c r="A34" s="1"/>
      <c r="B34" s="1">
        <v>826000</v>
      </c>
      <c r="C34" s="1" t="s">
        <v>121</v>
      </c>
      <c r="D34" s="1" t="s">
        <v>122</v>
      </c>
      <c r="E34" s="2" t="s">
        <v>113</v>
      </c>
      <c r="F34" s="2" t="s">
        <v>123</v>
      </c>
      <c r="G34" s="2">
        <v>0</v>
      </c>
      <c r="H34" s="2">
        <v>0</v>
      </c>
      <c r="I34" s="1">
        <v>0</v>
      </c>
      <c r="J34" s="3" t="s">
        <v>17</v>
      </c>
      <c r="K34" s="2" t="str">
        <f>J34*11909.64</f>
        <v>0</v>
      </c>
      <c r="L34" s="5"/>
    </row>
    <row r="35" spans="1:12" customHeight="1" ht="105" outlineLevel="4">
      <c r="A35" s="1"/>
      <c r="B35" s="1">
        <v>826001</v>
      </c>
      <c r="C35" s="1" t="s">
        <v>124</v>
      </c>
      <c r="D35" s="1" t="s">
        <v>125</v>
      </c>
      <c r="E35" s="2" t="s">
        <v>113</v>
      </c>
      <c r="F35" s="2" t="s">
        <v>126</v>
      </c>
      <c r="G35" s="2">
        <v>0</v>
      </c>
      <c r="H35" s="2">
        <v>0</v>
      </c>
      <c r="I35" s="1">
        <v>0</v>
      </c>
      <c r="J35" s="3" t="s">
        <v>17</v>
      </c>
      <c r="K35" s="2" t="str">
        <f>J35*9382.44</f>
        <v>0</v>
      </c>
      <c r="L35" s="5"/>
    </row>
    <row r="36" spans="1:12" customHeight="1" ht="105" outlineLevel="4">
      <c r="A36" s="1"/>
      <c r="B36" s="1">
        <v>826002</v>
      </c>
      <c r="C36" s="1" t="s">
        <v>127</v>
      </c>
      <c r="D36" s="1" t="s">
        <v>128</v>
      </c>
      <c r="E36" s="2" t="s">
        <v>109</v>
      </c>
      <c r="F36" s="2" t="s">
        <v>129</v>
      </c>
      <c r="G36" s="2">
        <v>0</v>
      </c>
      <c r="H36" s="2">
        <v>0</v>
      </c>
      <c r="I36" s="1">
        <v>0</v>
      </c>
      <c r="J36" s="3" t="s">
        <v>17</v>
      </c>
      <c r="K36" s="2" t="str">
        <f>J36*8080.05</f>
        <v>0</v>
      </c>
      <c r="L36" s="5"/>
    </row>
    <row r="37" spans="1:12" customHeight="1" ht="105" outlineLevel="4">
      <c r="A37" s="1"/>
      <c r="B37" s="1">
        <v>826003</v>
      </c>
      <c r="C37" s="1" t="s">
        <v>130</v>
      </c>
      <c r="D37" s="1" t="s">
        <v>131</v>
      </c>
      <c r="E37" s="2" t="s">
        <v>109</v>
      </c>
      <c r="F37" s="2" t="s">
        <v>132</v>
      </c>
      <c r="G37" s="2">
        <v>0</v>
      </c>
      <c r="H37" s="2">
        <v>0</v>
      </c>
      <c r="I37" s="1">
        <v>0</v>
      </c>
      <c r="J37" s="3" t="s">
        <v>17</v>
      </c>
      <c r="K37" s="2" t="str">
        <f>J37*6463.10</f>
        <v>0</v>
      </c>
      <c r="L37" s="5"/>
    </row>
    <row r="38" spans="1:12" customHeight="1" ht="105" outlineLevel="4">
      <c r="A38" s="1"/>
      <c r="B38" s="1">
        <v>826004</v>
      </c>
      <c r="C38" s="1" t="s">
        <v>133</v>
      </c>
      <c r="D38" s="1" t="s">
        <v>134</v>
      </c>
      <c r="E38" s="2" t="s">
        <v>109</v>
      </c>
      <c r="F38" s="2" t="s">
        <v>135</v>
      </c>
      <c r="G38" s="2">
        <v>0</v>
      </c>
      <c r="H38" s="2">
        <v>0</v>
      </c>
      <c r="I38" s="1">
        <v>0</v>
      </c>
      <c r="J38" s="3" t="s">
        <v>17</v>
      </c>
      <c r="K38" s="2" t="str">
        <f>J38*15007.16</f>
        <v>0</v>
      </c>
      <c r="L38" s="5"/>
    </row>
    <row r="39" spans="1:12" customHeight="1" ht="105" outlineLevel="4">
      <c r="A39" s="1"/>
      <c r="B39" s="1">
        <v>826005</v>
      </c>
      <c r="C39" s="1" t="s">
        <v>136</v>
      </c>
      <c r="D39" s="1" t="s">
        <v>137</v>
      </c>
      <c r="E39" s="2" t="s">
        <v>138</v>
      </c>
      <c r="F39" s="2" t="s">
        <v>139</v>
      </c>
      <c r="G39" s="2">
        <v>3</v>
      </c>
      <c r="H39" s="2">
        <v>0</v>
      </c>
      <c r="I39" s="1">
        <v>0</v>
      </c>
      <c r="J39" s="3" t="s">
        <v>17</v>
      </c>
      <c r="K39" s="2" t="str">
        <f>J39*15518.36</f>
        <v>0</v>
      </c>
      <c r="L39" s="5"/>
    </row>
    <row r="40" spans="1:12" customHeight="1" ht="105" outlineLevel="4">
      <c r="A40" s="1"/>
      <c r="B40" s="1">
        <v>826006</v>
      </c>
      <c r="C40" s="1" t="s">
        <v>140</v>
      </c>
      <c r="D40" s="1" t="s">
        <v>141</v>
      </c>
      <c r="E40" s="2" t="s">
        <v>142</v>
      </c>
      <c r="F40" s="2" t="s">
        <v>143</v>
      </c>
      <c r="G40" s="2">
        <v>0</v>
      </c>
      <c r="H40" s="2">
        <v>0</v>
      </c>
      <c r="I40" s="1">
        <v>0</v>
      </c>
      <c r="J40" s="3" t="s">
        <v>17</v>
      </c>
      <c r="K40" s="2" t="str">
        <f>J40*13140.11</f>
        <v>0</v>
      </c>
      <c r="L40" s="5"/>
    </row>
    <row r="41" spans="1:12" customHeight="1" ht="105" outlineLevel="4">
      <c r="A41" s="1"/>
      <c r="B41" s="1">
        <v>826007</v>
      </c>
      <c r="C41" s="1" t="s">
        <v>144</v>
      </c>
      <c r="D41" s="1" t="s">
        <v>145</v>
      </c>
      <c r="E41" s="2" t="s">
        <v>142</v>
      </c>
      <c r="F41" s="2" t="s">
        <v>146</v>
      </c>
      <c r="G41" s="2">
        <v>0</v>
      </c>
      <c r="H41" s="2">
        <v>0</v>
      </c>
      <c r="I41" s="1">
        <v>0</v>
      </c>
      <c r="J41" s="3" t="s">
        <v>17</v>
      </c>
      <c r="K41" s="2" t="str">
        <f>J41*16570.59</f>
        <v>0</v>
      </c>
      <c r="L41" s="5"/>
    </row>
    <row r="42" spans="1:12" customHeight="1" ht="105" outlineLevel="4">
      <c r="A42" s="1"/>
      <c r="B42" s="1">
        <v>826008</v>
      </c>
      <c r="C42" s="1" t="s">
        <v>147</v>
      </c>
      <c r="D42" s="1" t="s">
        <v>148</v>
      </c>
      <c r="E42" s="2" t="s">
        <v>142</v>
      </c>
      <c r="F42" s="2" t="s">
        <v>149</v>
      </c>
      <c r="G42" s="2">
        <v>0</v>
      </c>
      <c r="H42" s="2">
        <v>0</v>
      </c>
      <c r="I42" s="1">
        <v>0</v>
      </c>
      <c r="J42" s="3" t="s">
        <v>17</v>
      </c>
      <c r="K42" s="2" t="str">
        <f>J42*15696.66</f>
        <v>0</v>
      </c>
      <c r="L42" s="5"/>
    </row>
    <row r="43" spans="1:12" customHeight="1" ht="105" outlineLevel="4">
      <c r="A43" s="1"/>
      <c r="B43" s="1">
        <v>826009</v>
      </c>
      <c r="C43" s="1" t="s">
        <v>150</v>
      </c>
      <c r="D43" s="1" t="s">
        <v>151</v>
      </c>
      <c r="E43" s="2" t="s">
        <v>142</v>
      </c>
      <c r="F43" s="2" t="s">
        <v>152</v>
      </c>
      <c r="G43" s="2">
        <v>0</v>
      </c>
      <c r="H43" s="2">
        <v>0</v>
      </c>
      <c r="I43" s="1">
        <v>0</v>
      </c>
      <c r="J43" s="3" t="s">
        <v>17</v>
      </c>
      <c r="K43" s="2" t="str">
        <f>J43*11324.97</f>
        <v>0</v>
      </c>
      <c r="L43" s="5"/>
    </row>
    <row r="44" spans="1:12" customHeight="1" ht="105" outlineLevel="4">
      <c r="A44" s="1"/>
      <c r="B44" s="1">
        <v>826010</v>
      </c>
      <c r="C44" s="1" t="s">
        <v>153</v>
      </c>
      <c r="D44" s="1" t="s">
        <v>154</v>
      </c>
      <c r="E44" s="2" t="s">
        <v>142</v>
      </c>
      <c r="F44" s="2" t="s">
        <v>155</v>
      </c>
      <c r="G44" s="2">
        <v>0</v>
      </c>
      <c r="H44" s="2">
        <v>0</v>
      </c>
      <c r="I44" s="1">
        <v>0</v>
      </c>
      <c r="J44" s="3" t="s">
        <v>17</v>
      </c>
      <c r="K44" s="2" t="str">
        <f>J44*7458.75</f>
        <v>0</v>
      </c>
      <c r="L44" s="5"/>
    </row>
    <row r="45" spans="1:12" customHeight="1" ht="105" outlineLevel="4">
      <c r="A45" s="1"/>
      <c r="B45" s="1">
        <v>826011</v>
      </c>
      <c r="C45" s="1" t="s">
        <v>156</v>
      </c>
      <c r="D45" s="1" t="s">
        <v>157</v>
      </c>
      <c r="E45" s="2" t="s">
        <v>142</v>
      </c>
      <c r="F45" s="2" t="s">
        <v>158</v>
      </c>
      <c r="G45" s="2">
        <v>0</v>
      </c>
      <c r="H45" s="2">
        <v>0</v>
      </c>
      <c r="I45" s="1">
        <v>0</v>
      </c>
      <c r="J45" s="3" t="s">
        <v>17</v>
      </c>
      <c r="K45" s="2" t="str">
        <f>J45*10076.08</f>
        <v>0</v>
      </c>
      <c r="L45" s="5"/>
    </row>
    <row r="46" spans="1:12" customHeight="1" ht="105" outlineLevel="4">
      <c r="A46" s="1"/>
      <c r="B46" s="1">
        <v>826012</v>
      </c>
      <c r="C46" s="1" t="s">
        <v>159</v>
      </c>
      <c r="D46" s="1" t="s">
        <v>160</v>
      </c>
      <c r="E46" s="2" t="s">
        <v>161</v>
      </c>
      <c r="F46" s="2" t="s">
        <v>162</v>
      </c>
      <c r="G46" s="2">
        <v>0</v>
      </c>
      <c r="H46" s="2">
        <v>0</v>
      </c>
      <c r="I46" s="1">
        <v>0</v>
      </c>
      <c r="J46" s="3" t="s">
        <v>17</v>
      </c>
      <c r="K46" s="2" t="str">
        <f>J46*13133.82</f>
        <v>0</v>
      </c>
      <c r="L46" s="5"/>
    </row>
    <row r="47" spans="1:12" customHeight="1" ht="105" outlineLevel="4">
      <c r="A47" s="1"/>
      <c r="B47" s="1">
        <v>826013</v>
      </c>
      <c r="C47" s="1" t="s">
        <v>163</v>
      </c>
      <c r="D47" s="1" t="s">
        <v>164</v>
      </c>
      <c r="E47" s="2" t="s">
        <v>142</v>
      </c>
      <c r="F47" s="2" t="s">
        <v>165</v>
      </c>
      <c r="G47" s="2">
        <v>3</v>
      </c>
      <c r="H47" s="2">
        <v>0</v>
      </c>
      <c r="I47" s="1">
        <v>0</v>
      </c>
      <c r="J47" s="3" t="s">
        <v>17</v>
      </c>
      <c r="K47" s="2" t="str">
        <f>J47*9695.43</f>
        <v>0</v>
      </c>
      <c r="L47" s="5"/>
    </row>
    <row r="48" spans="1:12" customHeight="1" ht="105" outlineLevel="4">
      <c r="A48" s="1"/>
      <c r="B48" s="1">
        <v>826014</v>
      </c>
      <c r="C48" s="1" t="s">
        <v>166</v>
      </c>
      <c r="D48" s="1" t="s">
        <v>167</v>
      </c>
      <c r="E48" s="2" t="s">
        <v>142</v>
      </c>
      <c r="F48" s="2" t="s">
        <v>168</v>
      </c>
      <c r="G48" s="2">
        <v>1</v>
      </c>
      <c r="H48" s="2">
        <v>0</v>
      </c>
      <c r="I48" s="1">
        <v>0</v>
      </c>
      <c r="J48" s="3" t="s">
        <v>17</v>
      </c>
      <c r="K48" s="2" t="str">
        <f>J48*17173.06</f>
        <v>0</v>
      </c>
      <c r="L48" s="5"/>
    </row>
    <row r="49" spans="1:12" customHeight="1" ht="105" outlineLevel="4">
      <c r="A49" s="1"/>
      <c r="B49" s="1">
        <v>826015</v>
      </c>
      <c r="C49" s="1" t="s">
        <v>169</v>
      </c>
      <c r="D49" s="1" t="s">
        <v>170</v>
      </c>
      <c r="E49" s="2" t="s">
        <v>142</v>
      </c>
      <c r="F49" s="2" t="s">
        <v>171</v>
      </c>
      <c r="G49" s="2">
        <v>1</v>
      </c>
      <c r="H49" s="2">
        <v>0</v>
      </c>
      <c r="I49" s="1">
        <v>0</v>
      </c>
      <c r="J49" s="3" t="s">
        <v>17</v>
      </c>
      <c r="K49" s="2" t="str">
        <f>J49*14239.58</f>
        <v>0</v>
      </c>
      <c r="L49" s="5"/>
    </row>
    <row r="50" spans="1:12" customHeight="1" ht="105" outlineLevel="4">
      <c r="A50" s="1"/>
      <c r="B50" s="1">
        <v>826016</v>
      </c>
      <c r="C50" s="1" t="s">
        <v>172</v>
      </c>
      <c r="D50" s="1" t="s">
        <v>173</v>
      </c>
      <c r="E50" s="2" t="s">
        <v>142</v>
      </c>
      <c r="F50" s="2" t="s">
        <v>174</v>
      </c>
      <c r="G50" s="2">
        <v>0</v>
      </c>
      <c r="H50" s="2">
        <v>0</v>
      </c>
      <c r="I50" s="1">
        <v>0</v>
      </c>
      <c r="J50" s="3" t="s">
        <v>17</v>
      </c>
      <c r="K50" s="2" t="str">
        <f>J50*14544.73</f>
        <v>0</v>
      </c>
      <c r="L50" s="5"/>
    </row>
    <row r="51" spans="1:12" customHeight="1" ht="105" outlineLevel="4">
      <c r="A51" s="1"/>
      <c r="B51" s="1">
        <v>831288</v>
      </c>
      <c r="C51" s="1" t="s">
        <v>175</v>
      </c>
      <c r="D51" s="1" t="s">
        <v>176</v>
      </c>
      <c r="E51" s="2" t="s">
        <v>177</v>
      </c>
      <c r="F51" s="2" t="s">
        <v>178</v>
      </c>
      <c r="G51" s="2">
        <v>6</v>
      </c>
      <c r="H51" s="2">
        <v>0</v>
      </c>
      <c r="I51" s="1">
        <v>0</v>
      </c>
      <c r="J51" s="3" t="s">
        <v>17</v>
      </c>
      <c r="K51" s="2" t="str">
        <f>J51*14145.21</f>
        <v>0</v>
      </c>
      <c r="L51" s="5"/>
    </row>
    <row r="52" spans="1:12" customHeight="1" ht="105" outlineLevel="4">
      <c r="A52" s="1"/>
      <c r="B52" s="1">
        <v>831289</v>
      </c>
      <c r="C52" s="1" t="s">
        <v>179</v>
      </c>
      <c r="D52" s="1" t="s">
        <v>180</v>
      </c>
      <c r="E52" s="2" t="s">
        <v>177</v>
      </c>
      <c r="F52" s="2" t="s">
        <v>181</v>
      </c>
      <c r="G52" s="2">
        <v>0</v>
      </c>
      <c r="H52" s="2">
        <v>0</v>
      </c>
      <c r="I52" s="1">
        <v>0</v>
      </c>
      <c r="J52" s="3" t="s">
        <v>17</v>
      </c>
      <c r="K52" s="2" t="str">
        <f>J52*10139.08</f>
        <v>0</v>
      </c>
      <c r="L52" s="5"/>
    </row>
    <row r="53" spans="1:12" customHeight="1" ht="105" outlineLevel="4">
      <c r="A53" s="1"/>
      <c r="B53" s="1">
        <v>831296</v>
      </c>
      <c r="C53" s="1" t="s">
        <v>182</v>
      </c>
      <c r="D53" s="1" t="s">
        <v>183</v>
      </c>
      <c r="E53" s="2" t="s">
        <v>184</v>
      </c>
      <c r="F53" s="2" t="s">
        <v>185</v>
      </c>
      <c r="G53" s="2">
        <v>0</v>
      </c>
      <c r="H53" s="2">
        <v>0</v>
      </c>
      <c r="I53" s="1">
        <v>0</v>
      </c>
      <c r="J53" s="3" t="s">
        <v>17</v>
      </c>
      <c r="K53" s="2" t="str">
        <f>J53*18097.94</f>
        <v>0</v>
      </c>
      <c r="L53" s="5"/>
    </row>
    <row r="54" spans="1:12" customHeight="1" ht="105" outlineLevel="4">
      <c r="A54" s="1"/>
      <c r="B54" s="1">
        <v>831297</v>
      </c>
      <c r="C54" s="1" t="s">
        <v>186</v>
      </c>
      <c r="D54" s="1" t="s">
        <v>187</v>
      </c>
      <c r="E54" s="2" t="s">
        <v>184</v>
      </c>
      <c r="F54" s="2" t="s">
        <v>188</v>
      </c>
      <c r="G54" s="2">
        <v>0</v>
      </c>
      <c r="H54" s="2">
        <v>0</v>
      </c>
      <c r="I54" s="1">
        <v>0</v>
      </c>
      <c r="J54" s="3" t="s">
        <v>17</v>
      </c>
      <c r="K54" s="2" t="str">
        <f>J54*12868.69</f>
        <v>0</v>
      </c>
      <c r="L54" s="5"/>
    </row>
    <row r="55" spans="1:12" customHeight="1" ht="105" outlineLevel="4">
      <c r="A55" s="1"/>
      <c r="B55" s="1">
        <v>831301</v>
      </c>
      <c r="C55" s="1" t="s">
        <v>189</v>
      </c>
      <c r="D55" s="1" t="s">
        <v>190</v>
      </c>
      <c r="E55" s="2" t="s">
        <v>191</v>
      </c>
      <c r="F55" s="2" t="s">
        <v>192</v>
      </c>
      <c r="G55" s="2">
        <v>0</v>
      </c>
      <c r="H55" s="2">
        <v>0</v>
      </c>
      <c r="I55" s="1">
        <v>0</v>
      </c>
      <c r="J55" s="3" t="s">
        <v>17</v>
      </c>
      <c r="K55" s="2" t="str">
        <f>J55*23145.41</f>
        <v>0</v>
      </c>
      <c r="L55" s="5"/>
    </row>
    <row r="56" spans="1:12" customHeight="1" ht="105" outlineLevel="4">
      <c r="A56" s="1"/>
      <c r="B56" s="1">
        <v>831302</v>
      </c>
      <c r="C56" s="1" t="s">
        <v>193</v>
      </c>
      <c r="D56" s="1" t="s">
        <v>194</v>
      </c>
      <c r="E56" s="2" t="s">
        <v>195</v>
      </c>
      <c r="F56" s="2" t="s">
        <v>196</v>
      </c>
      <c r="G56" s="2">
        <v>0</v>
      </c>
      <c r="H56" s="2">
        <v>0</v>
      </c>
      <c r="I56" s="1">
        <v>0</v>
      </c>
      <c r="J56" s="3" t="s">
        <v>17</v>
      </c>
      <c r="K56" s="2" t="str">
        <f>J56*17133.74</f>
        <v>0</v>
      </c>
      <c r="L56" s="5"/>
    </row>
    <row r="57" spans="1:12" customHeight="1" ht="105" outlineLevel="4">
      <c r="A57" s="1"/>
      <c r="B57" s="1">
        <v>857225</v>
      </c>
      <c r="C57" s="1" t="s">
        <v>197</v>
      </c>
      <c r="D57" s="1" t="s">
        <v>198</v>
      </c>
      <c r="E57" s="2" t="s">
        <v>199</v>
      </c>
      <c r="F57" s="2" t="s">
        <v>200</v>
      </c>
      <c r="G57" s="2">
        <v>0</v>
      </c>
      <c r="H57" s="2">
        <v>0</v>
      </c>
      <c r="I57" s="1">
        <v>0</v>
      </c>
      <c r="J57" s="3" t="s">
        <v>17</v>
      </c>
      <c r="K57" s="2" t="str">
        <f>J57*17580.45</f>
        <v>0</v>
      </c>
      <c r="L57" s="5"/>
    </row>
    <row r="58" spans="1:12" customHeight="1" ht="105" outlineLevel="4">
      <c r="A58" s="1"/>
      <c r="B58" s="1">
        <v>873357</v>
      </c>
      <c r="C58" s="1" t="s">
        <v>201</v>
      </c>
      <c r="D58" s="1" t="s">
        <v>202</v>
      </c>
      <c r="E58" s="2" t="s">
        <v>203</v>
      </c>
      <c r="F58" s="2" t="s">
        <v>204</v>
      </c>
      <c r="G58" s="2">
        <v>1</v>
      </c>
      <c r="H58" s="2">
        <v>0</v>
      </c>
      <c r="I58" s="1">
        <v>0</v>
      </c>
      <c r="J58" s="3" t="s">
        <v>17</v>
      </c>
      <c r="K58" s="2" t="str">
        <f>J58*25036.05</f>
        <v>0</v>
      </c>
      <c r="L5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22:K22"/>
    <mergeCell ref="A29:K2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2026-08-31T09:19:27+03:00</dcterms:created>
  <dcterms:modified xsi:type="dcterms:W3CDTF">2026-08-31T09:19:27+03:00</dcterms:modified>
  <dc:title>Untitled Spreadsheet</dc:title>
  <dc:description/>
  <dc:subject/>
  <cp:keywords/>
  <cp:category/>
</cp:coreProperties>
</file>