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<sst xmlns="http://schemas.openxmlformats.org/spreadsheetml/2006/main" uniqueCount="264">
  <si>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</si>
  <si>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</si>
  <si>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</si>
  <si>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</si>
  <si>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</si>
  <si>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</si>
  <si>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</si>
  <si>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</si>
  <si>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</si>
  <si>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</si>
  <si>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</si>
  <si>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</si>
  <si>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G.Lauf</t>
  </si>
  <si>
    <t>Смесители для кухни G.Lauf (цинк)</t>
  </si>
  <si>
    <t>SMS-180007</t>
  </si>
  <si>
    <t>NUD4-A045</t>
  </si>
  <si>
    <t>смеситель G.Lauf для кух. мойки с пов. изливом, ø35, гайка (корона) NUD4-A045</t>
  </si>
  <si>
    <t>2 033.68 руб.</t>
  </si>
  <si>
    <t>&gt;10</t>
  </si>
  <si>
    <t>шт</t>
  </si>
  <si>
    <t>SMS-180008</t>
  </si>
  <si>
    <t>NUD4-A146</t>
  </si>
  <si>
    <t>смеситель G.Lauf для кух. мойки с пов. изливом, ø35, гайка (корона) NUD4-A146</t>
  </si>
  <si>
    <t>SMS-180019</t>
  </si>
  <si>
    <t>NUD4-A045KH</t>
  </si>
  <si>
    <t>смеситель G.Lauf для кух. мойки с пов. изливом, ø35, гайка (корона), сатин  NUD4-A045KH</t>
  </si>
  <si>
    <t>3 169.97 руб.</t>
  </si>
  <si>
    <t>SMS-180020</t>
  </si>
  <si>
    <t>NUD4-A045KT</t>
  </si>
  <si>
    <t>смеситель G.Lauf для кух. мойки с пов. изливом, ø35, гайка (корона), бронза  NUD4-A045KT</t>
  </si>
  <si>
    <t>SMS-180026</t>
  </si>
  <si>
    <t>NUD4-A045YB</t>
  </si>
  <si>
    <t>смеситель G.Lauf для кух. мойки с пов. изливом, ø35, гайка (корона), черный  NUD4-A045YB</t>
  </si>
  <si>
    <t>0.00 руб.</t>
  </si>
  <si>
    <t>SMS-180030</t>
  </si>
  <si>
    <t>NUD4-A045YW</t>
  </si>
  <si>
    <t>смеситель G.Lauf для кух. мойки с пов. изливом, ø35, гайка (корона), белый  NUD4-A045YW</t>
  </si>
  <si>
    <t>SMS-180033</t>
  </si>
  <si>
    <t>ZOP4-A045</t>
  </si>
  <si>
    <t>смеситель G.Lauf для кух. мойки с Г-образным пов. изливом, ø35, гайка (корона) ZOP4-A045</t>
  </si>
  <si>
    <t>2 383.78 руб.</t>
  </si>
  <si>
    <t>SMS-180034</t>
  </si>
  <si>
    <t>ZOP4-B045</t>
  </si>
  <si>
    <t>смеситель G.Lauf для кух. мойки с пов. изливом, ø35, гайка (корона) ZOP4-B045</t>
  </si>
  <si>
    <t>2 300.54 руб.</t>
  </si>
  <si>
    <t>SMS-180035</t>
  </si>
  <si>
    <t>ZOP4-B045KH</t>
  </si>
  <si>
    <t>смеситель G.Lauf для кух. мойки с пов. изливом, ø35, гайка (корона),сатин ZOP4-B045KH</t>
  </si>
  <si>
    <t>SMS-180037</t>
  </si>
  <si>
    <t>ZOP4-E045</t>
  </si>
  <si>
    <t>смеситель G.Lauf для кух. мойки с гофрированным изливом, ø35 гайка ZOP4-E045</t>
  </si>
  <si>
    <t>2 904.43 руб.</t>
  </si>
  <si>
    <t>SMS-180039</t>
  </si>
  <si>
    <t>ZOP4-F045X</t>
  </si>
  <si>
    <t>смеситель G.Lauf для кух. мойки (без излива), ø35, гайка (корона), хром ZOP4-F045X</t>
  </si>
  <si>
    <t>1 890.38 руб.</t>
  </si>
  <si>
    <t>SMS-180047</t>
  </si>
  <si>
    <t>NEB4-A123</t>
  </si>
  <si>
    <t>смеситель G.Lauf для кух. мойки с пов. изливом, ø35, втулка NEB4-A123</t>
  </si>
  <si>
    <t>4 298.37 руб.</t>
  </si>
  <si>
    <t>SMS-180070</t>
  </si>
  <si>
    <t>NOB4-A128</t>
  </si>
  <si>
    <t>смеситель G.Lauf для кух. мойки с пов. изливом, ø35, втулка NOB4-A128</t>
  </si>
  <si>
    <t>3 196.54 руб.</t>
  </si>
  <si>
    <t>SMS-180085</t>
  </si>
  <si>
    <t>GOB4-A134</t>
  </si>
  <si>
    <t>смеситель G.Lauf для кух. мойки, ø35, гайка-корона, GOB4-A134</t>
  </si>
  <si>
    <t>2 674.64 руб.</t>
  </si>
  <si>
    <t>SMS-180086</t>
  </si>
  <si>
    <t>GOB4-B134</t>
  </si>
  <si>
    <t>смеситель G.Lauf для кух. мойки, ø35, гайка-корона, GOB4-B134</t>
  </si>
  <si>
    <t>SMS-180093</t>
  </si>
  <si>
    <t>GOR4-A058</t>
  </si>
  <si>
    <t>смеситель G.Lauf для кух. мойки с пов. изливом 220мм, ø35, гайка (корона) GOR4-A058</t>
  </si>
  <si>
    <t>2 927.13 руб.</t>
  </si>
  <si>
    <t>SMS-180094</t>
  </si>
  <si>
    <t>GOR4-A058KB</t>
  </si>
  <si>
    <t>смеситель G.Lauf для кух. мойки с пов. изливом 220мм, ø35, гайка (корона) черный GOR4-A058KB</t>
  </si>
  <si>
    <t>SMS-180097</t>
  </si>
  <si>
    <t>GOR4-B058</t>
  </si>
  <si>
    <t>смеситель G.Lauf для кух. мойки с пов. изливом 140мм, ø35, гайка (корона) GOR4-B058</t>
  </si>
  <si>
    <t>SMS-180098</t>
  </si>
  <si>
    <t>GOR4-B058KB</t>
  </si>
  <si>
    <t>смеситель G.Lauf для кух. мойки с пов. изливом 140мм, ø35, гайка (корона) черный GOR4-B058KB</t>
  </si>
  <si>
    <t>2 542.70 руб.</t>
  </si>
  <si>
    <t>SMS-180099</t>
  </si>
  <si>
    <t>GOR4-B058KW</t>
  </si>
  <si>
    <t>смеситель G.Lauf для кух. мойки с пов. изливом 140мм, ø35, гайка (корона) белый GOR4-B058KW</t>
  </si>
  <si>
    <t>SMS-180100</t>
  </si>
  <si>
    <t>GOR4-B058KS</t>
  </si>
  <si>
    <t>смеситель G.Lauf для кух. мойки с пов. изливом 140мм, ø35, гайка (корона) песочный GOR4-B058KS</t>
  </si>
  <si>
    <t>SMS-180106</t>
  </si>
  <si>
    <t>LEF4-B232</t>
  </si>
  <si>
    <t>смеситель G.Lauf для кух. мойки с пов. изливом, ø35, шпилька LEF4-B232</t>
  </si>
  <si>
    <t>SMS-180110</t>
  </si>
  <si>
    <t>LEF12-A232</t>
  </si>
  <si>
    <t>настенный смеситель G.Lauf для кух. мойки, ø35, LEF12-A233</t>
  </si>
  <si>
    <t>SMS-180113</t>
  </si>
  <si>
    <t>LOF4-A033</t>
  </si>
  <si>
    <t>смеситель G.Lauf для кух. мойки с пов. изливом, ø35, шпилька LOF4-A033</t>
  </si>
  <si>
    <t>3 202.59 руб.</t>
  </si>
  <si>
    <t>SMS-180114</t>
  </si>
  <si>
    <t>LOF4-C033</t>
  </si>
  <si>
    <t>смеситель G.Lauf для кух. мойки с пов. изливом, ø35, шпилька LOF4-C033</t>
  </si>
  <si>
    <t>SMS-180118</t>
  </si>
  <si>
    <t>LOF12-A033</t>
  </si>
  <si>
    <t>настенный смеситель G.Lauf для кух. мойки, ø35, LOF12-A033</t>
  </si>
  <si>
    <t>3 246.48 руб.</t>
  </si>
  <si>
    <t>SMS-180134</t>
  </si>
  <si>
    <t>KLO4-A048KT</t>
  </si>
  <si>
    <t>смеситель G.Lauf для кух. мойки с пов. изливом, ø40 шпилька, бронза KLO4-A048KT</t>
  </si>
  <si>
    <t>1 900.00 руб.</t>
  </si>
  <si>
    <t>SMS-180146</t>
  </si>
  <si>
    <t>KLO12-A048</t>
  </si>
  <si>
    <t>настенный смеситель G.Lauf для кух. мойки с плоским пов. изливом, ø40, встр. переключение KLO12-A048</t>
  </si>
  <si>
    <t>2 538.16 руб.</t>
  </si>
  <si>
    <t>SMS-180147</t>
  </si>
  <si>
    <t>8G4-A018</t>
  </si>
  <si>
    <t>смеситель G.Lauf для кух. м. с пов. изл., ø40, гайка кор. 8G4-A018</t>
  </si>
  <si>
    <t>2 223.35 руб.</t>
  </si>
  <si>
    <t>SMS-180148</t>
  </si>
  <si>
    <t>8G4-A180</t>
  </si>
  <si>
    <t>смеситель G.Lauf для кух. м. с пов. изл., ø40, гайка кор. 8G4-A180</t>
  </si>
  <si>
    <t>SMS-180149</t>
  </si>
  <si>
    <t>8G4-A181</t>
  </si>
  <si>
    <t>смеситель G.Lauf для кух. м. с пов. изл., ø40, гайка кор. 8G4-A181</t>
  </si>
  <si>
    <t>SMS-180150</t>
  </si>
  <si>
    <t>8G4-A182</t>
  </si>
  <si>
    <t>смеситель G.Lauf для кух. м. с пов. изл., ø40, гайка кор. 8G4-A182</t>
  </si>
  <si>
    <t>SMS-180151</t>
  </si>
  <si>
    <t>8G4-E181</t>
  </si>
  <si>
    <t>смеситель G.Lauf для кух. мойки с гофрированным изливом, ø40 гайка кор. 8G4-E181</t>
  </si>
  <si>
    <t>2 450.38 руб.</t>
  </si>
  <si>
    <t>&gt;25</t>
  </si>
  <si>
    <t>SMS-180152</t>
  </si>
  <si>
    <t>8G4-A181KB</t>
  </si>
  <si>
    <t>смеситель G.Lauf для кух. мойки с пов. изливом, ø40, гайка (корона), черный 8G4-A181KB</t>
  </si>
  <si>
    <t>2 579.02 руб.</t>
  </si>
  <si>
    <t>SMS-180153</t>
  </si>
  <si>
    <t>8G4-A181KS</t>
  </si>
  <si>
    <t>смеситель G.Lauf для кух. мойки с пов. изливом, ø40, гайка (корона), песочный 8G4-A181KS</t>
  </si>
  <si>
    <t>SMS-180154</t>
  </si>
  <si>
    <t>8G4-A181KW</t>
  </si>
  <si>
    <t>смеситель G.Lauf для кух. мойки с пов. изливом, ø40, гайка (корона),белый 8G4-A181KW</t>
  </si>
  <si>
    <t>SMS-180155</t>
  </si>
  <si>
    <t>8G4-A181KH</t>
  </si>
  <si>
    <t>смеситель G.Lauf для кух. мойки с пов. изливом, ø40, гайка (корона), сатин 8G4-A181KH</t>
  </si>
  <si>
    <t>2 698.59 руб.</t>
  </si>
  <si>
    <t>SMS-180156</t>
  </si>
  <si>
    <t>8G4-A181KT</t>
  </si>
  <si>
    <t>смеситель G.Lauf для кух. мойки с пов. изливом, ø40, гайка (корона), бронза 8G4-A181KT</t>
  </si>
  <si>
    <t>SMS-180165</t>
  </si>
  <si>
    <t>ZAR4-B181</t>
  </si>
  <si>
    <t>смеситель G.Lauf для кух. м. с пов. изл, ø40, гайка ZAR4-B181</t>
  </si>
  <si>
    <t>3 349.40 руб.</t>
  </si>
  <si>
    <t>SMS-180169</t>
  </si>
  <si>
    <t>4T4-A043</t>
  </si>
  <si>
    <t>смеситель G.Lauf для кух. м. с пов. изл. 240мм, ø40, гайка 4T4-A043</t>
  </si>
  <si>
    <t>1 843.46 руб.</t>
  </si>
  <si>
    <t>SMS-180170</t>
  </si>
  <si>
    <t>4T4-A180</t>
  </si>
  <si>
    <t>смеситель G.Lauf для кух. м. с пов. изл. 240мм, ø40, гайка 4T4-A180</t>
  </si>
  <si>
    <t>SMS-180171</t>
  </si>
  <si>
    <t>4T4-B043</t>
  </si>
  <si>
    <t>смеситель G.Lauf для кух. м. с пов. изл. 140мм, ø40, гайка 4T4-B043</t>
  </si>
  <si>
    <t>1 793.51 руб.</t>
  </si>
  <si>
    <t>&gt;50</t>
  </si>
  <si>
    <t>SMS-180172</t>
  </si>
  <si>
    <t>4T4-B180</t>
  </si>
  <si>
    <t>смеситель G.Lauf для кух. м. с пов. изл. 140мм, ø40, гайка 4T4-B180</t>
  </si>
  <si>
    <t>SMS-180181</t>
  </si>
  <si>
    <t>4P4-A043</t>
  </si>
  <si>
    <t>смеситель G.Lauf для кух. м. с пов. изл 240мм, ø40, шпил. 4P4-A043</t>
  </si>
  <si>
    <t>1 548.32 руб.</t>
  </si>
  <si>
    <t>SMS-180182</t>
  </si>
  <si>
    <t>4P4-B043</t>
  </si>
  <si>
    <t>смеситель G.Lauf для кух. м. с пов. изл 140мм, ø40, шпил. 4P4-B043</t>
  </si>
  <si>
    <t>1 508.97 руб.</t>
  </si>
  <si>
    <t>SMS-180207</t>
  </si>
  <si>
    <t>QMT4-A722</t>
  </si>
  <si>
    <t>смеситель G.Lauf для кух. мойки с пов. изливом, кер. (1/2) 180°, шпилька QMT4-A722</t>
  </si>
  <si>
    <t>1 813.19 руб.</t>
  </si>
  <si>
    <t>SMS-180208</t>
  </si>
  <si>
    <t>QMT4-B722</t>
  </si>
  <si>
    <t>смеситель G.Lauf для кух. мойки с пов. изливом, кер. (1/2) 180°, шпилька QMT4-B722</t>
  </si>
  <si>
    <t>1 999.35 руб.</t>
  </si>
  <si>
    <t>SMS-180209</t>
  </si>
  <si>
    <t>QMT4-C722</t>
  </si>
  <si>
    <t>смеситель G.Lauf для умывальника или  кух. мойки с пов. изливом, кер. (1/2) 180°, шпилька</t>
  </si>
  <si>
    <t>2 016.00 руб.</t>
  </si>
  <si>
    <t>SMS-180213</t>
  </si>
  <si>
    <t>QFR4-A722</t>
  </si>
  <si>
    <t>смеситель G.Lauf для кух. мойки с пов. изливом, кер. (1/2) 180°, гайка QFR4-A722</t>
  </si>
  <si>
    <t>1 708.76 руб.</t>
  </si>
  <si>
    <t>SMS-180214</t>
  </si>
  <si>
    <t>QFR4-A827</t>
  </si>
  <si>
    <t>смеситель G.Lauf для кух. мойки с пов. изливом, кер. (1/2) 180°, гайка QFR4-A827</t>
  </si>
  <si>
    <t>SMS-180219</t>
  </si>
  <si>
    <t>QTZ4-A827</t>
  </si>
  <si>
    <t>смеситель G.Lauf для кух. мойки с пов. изливом, кер. (1/2) 180°, гайка (корона) QTZ4-A827</t>
  </si>
  <si>
    <t>2 510.92 руб.</t>
  </si>
  <si>
    <t>SMS-180220</t>
  </si>
  <si>
    <t>QTZ4-A856</t>
  </si>
  <si>
    <t>смеситель G.Lauf для кух. мойки с пов. изливом, кер. (1/2) 180°, гайка (корона) QTZ4-A856</t>
  </si>
  <si>
    <t>SMS-180221</t>
  </si>
  <si>
    <t>QTZ4-B827</t>
  </si>
  <si>
    <t>смеситель G.Lauf для кух. мойки с пов. изливом, кер. (1/2) 180°, гайка (корона) QTZ4-B827</t>
  </si>
  <si>
    <t>2 503.35 руб.</t>
  </si>
  <si>
    <t>SMS-180222</t>
  </si>
  <si>
    <t>QTZ4-B856</t>
  </si>
  <si>
    <t>смеситель G.Lauf для кух. мойки с пов. изливом, кер. (1/2) 180°, гайка (корона) QTZ4-B856</t>
  </si>
  <si>
    <t>SMS-180223</t>
  </si>
  <si>
    <t>QTZ4-C827</t>
  </si>
  <si>
    <t>смеситель G.Lauf для умывальника или  кух. мойки  с пов. изливом, кер. (1/2) 180°, гайка (корона)</t>
  </si>
  <si>
    <t>2 477.62 руб.</t>
  </si>
  <si>
    <t>SMS-180224</t>
  </si>
  <si>
    <t>QTZ4-C856</t>
  </si>
  <si>
    <t>смеситель G.Lauf для умывальника или  кух. мойки с пов. изливом, кер. (1/2) 180°, гайка (корона)</t>
  </si>
  <si>
    <t>SMS-180225</t>
  </si>
  <si>
    <t>QTZ4-D827</t>
  </si>
  <si>
    <t>смеситель G.Lauf для кух. мойки с пов. изливом, кер. (1/2) 180°, гайка (корона) QTZ4-D827</t>
  </si>
  <si>
    <t>2 539.67 руб.</t>
  </si>
  <si>
    <t>SMS-180226</t>
  </si>
  <si>
    <t>QTZ4-D856</t>
  </si>
  <si>
    <t>смеситель G.Lauf для кух. мойки с пов. изливом, кер. (1/2) 180°, гайка (корона) QTZ4-D856</t>
  </si>
  <si>
    <t>SMS-180231</t>
  </si>
  <si>
    <t>QTZ4-E827</t>
  </si>
  <si>
    <t>смеситель G.Lauf для кух. мойки с гиб. изливом, кер. (1/2) 180°, гайка (корона),  QTZ4-E827</t>
  </si>
  <si>
    <t>2 695.56 руб.</t>
  </si>
  <si>
    <t>SMS-180239</t>
  </si>
  <si>
    <t>QTZ14-A827</t>
  </si>
  <si>
    <t>моно-смеситель G.Lauf для умывальника / мойки, кер. (1/2), гайка QTZ14-A827</t>
  </si>
  <si>
    <t>SMS-180244</t>
  </si>
  <si>
    <t>QML4-A827</t>
  </si>
  <si>
    <t>смеситель G.Lauf для кух. мойки с пов. изливом, кер. (1/2) 180°, гайка (корона) QML4-A827</t>
  </si>
  <si>
    <t>2 816.65 руб.</t>
  </si>
  <si>
    <t>SMS-180245</t>
  </si>
  <si>
    <t>QML4-C827</t>
  </si>
  <si>
    <t>смеситель G.Lauf для кух. мойки с пов. изливом, кер. (1/2) 180°, гайка (корона) QML4-C827</t>
  </si>
  <si>
    <t>2 809.08 руб.</t>
  </si>
  <si>
    <t>SMS-180249</t>
  </si>
  <si>
    <t>QML14-A119</t>
  </si>
  <si>
    <t>моно-смеситель G.Lauf для умывальника / мойки, кер. (1/2) 90°, гайка QML14-A119</t>
  </si>
  <si>
    <t>1 315.24 руб.</t>
  </si>
  <si>
    <t>SMS-180255</t>
  </si>
  <si>
    <t>JML4-A605</t>
  </si>
  <si>
    <t>смеситель G.Lauf для кух. мойки с пов. изливом, Резиновая (3/8), гайка JML4-A605 (2 шт в кор)</t>
  </si>
  <si>
    <t>1 050.38 руб.</t>
  </si>
  <si>
    <t>SMS-180257</t>
  </si>
  <si>
    <t>JMX4-A605</t>
  </si>
  <si>
    <t>смеситель G.Lauf для кух. мойки с пов. изливом, кер. (1/2) 180°, гайка JMX4-A605 (2 ШТ в кор)</t>
  </si>
  <si>
    <t>1 221.40 руб.</t>
  </si>
  <si>
    <t>SMS-180259</t>
  </si>
  <si>
    <t>JMX12-A605</t>
  </si>
  <si>
    <t>настенный смеситель G.Lauf для кух. мойки, кер. (1/2) 180° JMX12-A605 (2 ШТ в кор)</t>
  </si>
  <si>
    <t>1 748.11 руб.</t>
  </si>
  <si>
    <t>SMS-180260</t>
  </si>
  <si>
    <t>JMX14-A605</t>
  </si>
  <si>
    <t>МОНО-смеситель G.Lauf для умывальника / мойки, кер. (1/2) 180°, гайка JMX14-A605 (3 ШТ в кор)</t>
  </si>
  <si>
    <t>641.73 руб.</t>
  </si>
  <si>
    <t>SMS-180712</t>
  </si>
  <si>
    <t>GOG4-A012</t>
  </si>
  <si>
    <t>Смеситель G.Lauf  для кухни  с выдвижным изливом, ø35, гайка корона GOG4-A012</t>
  </si>
  <si>
    <t>5 077.83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</si>
</sst>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ce1618e_a88f_11ea_8135_003048fd731b_cfa97196_7e65_11eb_8259_003048fd731b1.jpeg"/><Relationship Id="rId2" Type="http://schemas.openxmlformats.org/officeDocument/2006/relationships/image" Target="../media/4ce16190_a88f_11ea_8135_003048fd731b_cfa97197_7e65_11eb_8259_003048fd731b2.jpeg"/><Relationship Id="rId3" Type="http://schemas.openxmlformats.org/officeDocument/2006/relationships/image" Target="../media/4ce161a6_a88f_11ea_8135_003048fd731b_cfa97198_7e65_11eb_8259_003048fd731b3.jpeg"/><Relationship Id="rId4" Type="http://schemas.openxmlformats.org/officeDocument/2006/relationships/image" Target="../media/4ce161a8_a88f_11ea_8135_003048fd731b_cfa97199_7e65_11eb_8259_003048fd731b4.jpeg"/><Relationship Id="rId5" Type="http://schemas.openxmlformats.org/officeDocument/2006/relationships/image" Target="../media/4ce161b4_a88f_11ea_8135_003048fd731b_cfa9719a_7e65_11eb_8259_003048fd731b5.jpeg"/><Relationship Id="rId6" Type="http://schemas.openxmlformats.org/officeDocument/2006/relationships/image" Target="../media/4ce161bc_a88f_11ea_8135_003048fd731b_cfa9719b_7e65_11eb_8259_003048fd731b6.jpeg"/><Relationship Id="rId7" Type="http://schemas.openxmlformats.org/officeDocument/2006/relationships/image" Target="../media/5f07511e_a8d2_11ea_8135_003048fd731b_cfa9719c_7e65_11eb_8259_003048fd731b7.jpeg"/><Relationship Id="rId8" Type="http://schemas.openxmlformats.org/officeDocument/2006/relationships/image" Target="../media/5f075120_a8d2_11ea_8135_003048fd731b_cfa9719d_7e65_11eb_8259_003048fd731b8.jpeg"/><Relationship Id="rId9" Type="http://schemas.openxmlformats.org/officeDocument/2006/relationships/image" Target="../media/5f075122_a8d2_11ea_8135_003048fd731b_cfa9719e_7e65_11eb_8259_003048fd731b9.jpeg"/><Relationship Id="rId10" Type="http://schemas.openxmlformats.org/officeDocument/2006/relationships/image" Target="../media/5f075126_a8d2_11ea_8135_003048fd731b_cfa971a0_7e65_11eb_8259_003048fd731b10.jpeg"/><Relationship Id="rId11" Type="http://schemas.openxmlformats.org/officeDocument/2006/relationships/image" Target="../media/5f07512a_a8d2_11ea_8135_003048fd731b_cfa971a2_7e65_11eb_8259_003048fd731b11.jpeg"/><Relationship Id="rId12" Type="http://schemas.openxmlformats.org/officeDocument/2006/relationships/image" Target="../media/5f07513a_a8d2_11ea_8135_003048fd731b_cfa971a3_7e65_11eb_8259_003048fd731b12.jpeg"/><Relationship Id="rId13" Type="http://schemas.openxmlformats.org/officeDocument/2006/relationships/image" Target="../media/5f075168_a8d2_11ea_8135_003048fd731b_cfa971a6_7e65_11eb_8259_003048fd731b13.jpeg"/><Relationship Id="rId14" Type="http://schemas.openxmlformats.org/officeDocument/2006/relationships/image" Target="../media/5f075186_a8d2_11ea_8135_003048fd731b_cfa971a8_7e65_11eb_8259_003048fd731b14.jpeg"/><Relationship Id="rId15" Type="http://schemas.openxmlformats.org/officeDocument/2006/relationships/image" Target="../media/5f075188_a8d2_11ea_8135_003048fd731b_cfa971a9_7e65_11eb_8259_003048fd731b15.jpeg"/><Relationship Id="rId16" Type="http://schemas.openxmlformats.org/officeDocument/2006/relationships/image" Target="../media/5f075196_a8d2_11ea_8135_003048fd731b_cfa971aa_7e65_11eb_8259_003048fd731b16.jpeg"/><Relationship Id="rId17" Type="http://schemas.openxmlformats.org/officeDocument/2006/relationships/image" Target="../media/5f075198_a8d2_11ea_8135_003048fd731b_cfa971ab_7e65_11eb_8259_003048fd731b17.jpeg"/><Relationship Id="rId18" Type="http://schemas.openxmlformats.org/officeDocument/2006/relationships/image" Target="../media/5f07519e_a8d2_11ea_8135_003048fd731b_cfa971ae_7e65_11eb_8259_003048fd731b18.jpeg"/><Relationship Id="rId19" Type="http://schemas.openxmlformats.org/officeDocument/2006/relationships/image" Target="../media/5f0751a0_a8d2_11ea_8135_003048fd731b_cfa971af_7e65_11eb_8259_003048fd731b19.jpeg"/><Relationship Id="rId20" Type="http://schemas.openxmlformats.org/officeDocument/2006/relationships/image" Target="../media/5f0751a2_a8d2_11ea_8135_003048fd731b_cfa971b0_7e65_11eb_8259_003048fd731b20.jpeg"/><Relationship Id="rId21" Type="http://schemas.openxmlformats.org/officeDocument/2006/relationships/image" Target="../media/5f0751a4_a8d2_11ea_8135_003048fd731b_cfa971b1_7e65_11eb_8259_003048fd731b21.jpeg"/><Relationship Id="rId22" Type="http://schemas.openxmlformats.org/officeDocument/2006/relationships/image" Target="../media/5f0751b0_a8d2_11ea_8135_003048fd731b_cfa971b2_7e65_11eb_8259_003048fd731b22.jpeg"/><Relationship Id="rId23" Type="http://schemas.openxmlformats.org/officeDocument/2006/relationships/image" Target="../media/5f0751b8_a8d2_11ea_8135_003048fd731b_cfa971b3_7e65_11eb_8259_003048fd731b23.jpeg"/><Relationship Id="rId24" Type="http://schemas.openxmlformats.org/officeDocument/2006/relationships/image" Target="../media/5f0751be_a8d2_11ea_8135_003048fd731b_cfa971b4_7e65_11eb_8259_003048fd731b24.jpeg"/><Relationship Id="rId25" Type="http://schemas.openxmlformats.org/officeDocument/2006/relationships/image" Target="../media/5f0751c0_a8d2_11ea_8135_003048fd731b_cfa971b5_7e65_11eb_8259_003048fd731b25.jpeg"/><Relationship Id="rId26" Type="http://schemas.openxmlformats.org/officeDocument/2006/relationships/image" Target="../media/5f0751c8_a8d2_11ea_8135_003048fd731b_cfa971b6_7e65_11eb_8259_003048fd731b26.jpeg"/><Relationship Id="rId27" Type="http://schemas.openxmlformats.org/officeDocument/2006/relationships/image" Target="../media/5f0751e8_a8d2_11ea_8135_003048fd731b_cfa971b8_7e65_11eb_8259_003048fd731b27.jpeg"/><Relationship Id="rId28" Type="http://schemas.openxmlformats.org/officeDocument/2006/relationships/image" Target="../media/5f075200_a8d2_11ea_8135_003048fd731b_cfa971bb_7e65_11eb_8259_003048fd731b28.jpeg"/><Relationship Id="rId29" Type="http://schemas.openxmlformats.org/officeDocument/2006/relationships/image" Target="../media/5f075202_a8d2_11ea_8135_003048fd731b_cfa971bc_7e65_11eb_8259_003048fd731b29.jpeg"/><Relationship Id="rId30" Type="http://schemas.openxmlformats.org/officeDocument/2006/relationships/image" Target="../media/5f075204_a8d2_11ea_8135_003048fd731b_cfa971bd_7e65_11eb_8259_003048fd731b30.jpeg"/><Relationship Id="rId31" Type="http://schemas.openxmlformats.org/officeDocument/2006/relationships/image" Target="../media/5f075206_a8d2_11ea_8135_003048fd731b_cfa971be_7e65_11eb_8259_003048fd731b31.jpeg"/><Relationship Id="rId32" Type="http://schemas.openxmlformats.org/officeDocument/2006/relationships/image" Target="../media/5f075208_a8d2_11ea_8135_003048fd731b_cfa971bf_7e65_11eb_8259_003048fd731b32.jpeg"/><Relationship Id="rId33" Type="http://schemas.openxmlformats.org/officeDocument/2006/relationships/image" Target="../media/5f07520a_a8d2_11ea_8135_003048fd731b_cfa971c0_7e65_11eb_8259_003048fd731b33.jpeg"/><Relationship Id="rId34" Type="http://schemas.openxmlformats.org/officeDocument/2006/relationships/image" Target="../media/5f07520c_a8d2_11ea_8135_003048fd731b_cfa971c1_7e65_11eb_8259_003048fd731b34.jpeg"/><Relationship Id="rId35" Type="http://schemas.openxmlformats.org/officeDocument/2006/relationships/image" Target="../media/5f07520e_a8d2_11ea_8135_003048fd731b_cfa971c2_7e65_11eb_8259_003048fd731b35.jpeg"/><Relationship Id="rId36" Type="http://schemas.openxmlformats.org/officeDocument/2006/relationships/image" Target="../media/5f075210_a8d2_11ea_8135_003048fd731b_cfa971c3_7e65_11eb_8259_003048fd731b36.jpeg"/><Relationship Id="rId37" Type="http://schemas.openxmlformats.org/officeDocument/2006/relationships/image" Target="../media/5f075212_a8d2_11ea_8135_003048fd731b_cfa971c4_7e65_11eb_8259_003048fd731b37.jpeg"/><Relationship Id="rId38" Type="http://schemas.openxmlformats.org/officeDocument/2006/relationships/image" Target="../media/5f075214_a8d2_11ea_8135_003048fd731b_cfa971c5_7e65_11eb_8259_003048fd731b38.jpeg"/><Relationship Id="rId39" Type="http://schemas.openxmlformats.org/officeDocument/2006/relationships/image" Target="../media/5f075226_a8d2_11ea_8135_003048fd731b_cfa971c6_7e65_11eb_8259_003048fd731b39.jpeg"/><Relationship Id="rId40" Type="http://schemas.openxmlformats.org/officeDocument/2006/relationships/image" Target="../media/5f07522e_a8d2_11ea_8135_003048fd731b_cfa971ca_7e65_11eb_8259_003048fd731b40.jpeg"/><Relationship Id="rId41" Type="http://schemas.openxmlformats.org/officeDocument/2006/relationships/image" Target="../media/5f075230_a8d2_11ea_8135_003048fd731b_cfa971cb_7e65_11eb_8259_003048fd731b41.jpeg"/><Relationship Id="rId42" Type="http://schemas.openxmlformats.org/officeDocument/2006/relationships/image" Target="../media/5f075232_a8d2_11ea_8135_003048fd731b_cfa971cc_7e65_11eb_8259_003048fd731b42.jpeg"/><Relationship Id="rId43" Type="http://schemas.openxmlformats.org/officeDocument/2006/relationships/image" Target="../media/5f075234_a8d2_11ea_8135_003048fd731b_cfa971cd_7e65_11eb_8259_003048fd731b43.jpeg"/><Relationship Id="rId44" Type="http://schemas.openxmlformats.org/officeDocument/2006/relationships/image" Target="../media/5f075246_a8d2_11ea_8135_003048fd731b_cfa971ce_7e65_11eb_8259_003048fd731b44.jpeg"/><Relationship Id="rId45" Type="http://schemas.openxmlformats.org/officeDocument/2006/relationships/image" Target="../media/5f075248_a8d2_11ea_8135_003048fd731b_cfa971cf_7e65_11eb_8259_003048fd731b45.jpeg"/><Relationship Id="rId46" Type="http://schemas.openxmlformats.org/officeDocument/2006/relationships/image" Target="../media/5f07527a_a8d2_11ea_8135_003048fd731b_cfa971d0_7e65_11eb_8259_003048fd731b46.jpeg"/><Relationship Id="rId47" Type="http://schemas.openxmlformats.org/officeDocument/2006/relationships/image" Target="../media/5f07527c_a8d2_11ea_8135_003048fd731b_cfa971d1_7e65_11eb_8259_003048fd731b47.jpeg"/><Relationship Id="rId48" Type="http://schemas.openxmlformats.org/officeDocument/2006/relationships/image" Target="../media/5f07527e_a8d2_11ea_8135_003048fd731b_cfa971d2_7e65_11eb_8259_003048fd731b48.jpeg"/><Relationship Id="rId49" Type="http://schemas.openxmlformats.org/officeDocument/2006/relationships/image" Target="../media/5f075286_a8d2_11ea_8135_003048fd731b_cfa971d3_7e65_11eb_8259_003048fd731b49.jpeg"/><Relationship Id="rId50" Type="http://schemas.openxmlformats.org/officeDocument/2006/relationships/image" Target="../media/5f075288_a8d2_11ea_8135_003048fd731b_cfa971d4_7e65_11eb_8259_003048fd731b50.jpeg"/><Relationship Id="rId51" Type="http://schemas.openxmlformats.org/officeDocument/2006/relationships/image" Target="../media/5f075292_a8d2_11ea_8135_003048fd731b_cfa971d5_7e65_11eb_8259_003048fd731b51.jpeg"/><Relationship Id="rId52" Type="http://schemas.openxmlformats.org/officeDocument/2006/relationships/image" Target="../media/5f075294_a8d2_11ea_8135_003048fd731b_cfa971d6_7e65_11eb_8259_003048fd731b52.jpeg"/><Relationship Id="rId53" Type="http://schemas.openxmlformats.org/officeDocument/2006/relationships/image" Target="../media/5f075296_a8d2_11ea_8135_003048fd731b_cfa971d7_7e65_11eb_8259_003048fd731b53.jpeg"/><Relationship Id="rId54" Type="http://schemas.openxmlformats.org/officeDocument/2006/relationships/image" Target="../media/5f075298_a8d2_11ea_8135_003048fd731b_cfa971d8_7e65_11eb_8259_003048fd731b54.jpeg"/><Relationship Id="rId55" Type="http://schemas.openxmlformats.org/officeDocument/2006/relationships/image" Target="../media/5f07529a_a8d2_11ea_8135_003048fd731b_cfa971d9_7e65_11eb_8259_003048fd731b55.jpeg"/><Relationship Id="rId56" Type="http://schemas.openxmlformats.org/officeDocument/2006/relationships/image" Target="../media/6580539e_a8d2_11ea_8135_003048fd731b_cfa971da_7e65_11eb_8259_003048fd731b56.jpeg"/><Relationship Id="rId57" Type="http://schemas.openxmlformats.org/officeDocument/2006/relationships/image" Target="../media/658053a0_a8d2_11ea_8135_003048fd731b_cfa971db_7e65_11eb_8259_003048fd731b57.jpeg"/><Relationship Id="rId58" Type="http://schemas.openxmlformats.org/officeDocument/2006/relationships/image" Target="../media/658053a2_a8d2_11ea_8135_003048fd731b_cfa971dc_7e65_11eb_8259_003048fd731b58.jpeg"/><Relationship Id="rId59" Type="http://schemas.openxmlformats.org/officeDocument/2006/relationships/image" Target="../media/658053ac_a8d2_11ea_8135_003048fd731b_cfa971e1_7e65_11eb_8259_003048fd731b59.jpeg"/><Relationship Id="rId60" Type="http://schemas.openxmlformats.org/officeDocument/2006/relationships/image" Target="../media/658053bc_a8d2_11ea_8135_003048fd731b_cfa971e3_7e65_11eb_8259_003048fd731b60.jpeg"/><Relationship Id="rId61" Type="http://schemas.openxmlformats.org/officeDocument/2006/relationships/image" Target="../media/658053c6_a8d2_11ea_8135_003048fd731b_cfa971e4_7e65_11eb_8259_003048fd731b61.jpeg"/><Relationship Id="rId62" Type="http://schemas.openxmlformats.org/officeDocument/2006/relationships/image" Target="../media/658053c8_a8d2_11ea_8135_003048fd731b_cfa971e5_7e65_11eb_8259_003048fd731b62.jpeg"/><Relationship Id="rId63" Type="http://schemas.openxmlformats.org/officeDocument/2006/relationships/image" Target="../media/658053d0_a8d2_11ea_8135_003048fd731b_cfa971e6_7e65_11eb_8259_003048fd731b63.jpeg"/><Relationship Id="rId64" Type="http://schemas.openxmlformats.org/officeDocument/2006/relationships/image" Target="../media/658053dc_a8d2_11ea_8135_003048fd731b_cfa971e7_7e65_11eb_8259_003048fd731b64.jpeg"/><Relationship Id="rId65" Type="http://schemas.openxmlformats.org/officeDocument/2006/relationships/image" Target="../media/658053e0_a8d2_11ea_8135_003048fd731b_cfa971e8_7e65_11eb_8259_003048fd731b65.jpeg"/><Relationship Id="rId66" Type="http://schemas.openxmlformats.org/officeDocument/2006/relationships/image" Target="../media/658053e4_a8d2_11ea_8135_003048fd731b_cfa971e9_7e65_11eb_8259_003048fd731b66.jpeg"/><Relationship Id="rId67" Type="http://schemas.openxmlformats.org/officeDocument/2006/relationships/image" Target="../media/658053e6_a8d2_11ea_8135_003048fd731b_cfa971ea_7e65_11eb_8259_003048fd731b67.jpeg"/><Relationship Id="rId68" Type="http://schemas.openxmlformats.org/officeDocument/2006/relationships/image" Target="../media/4b79ff42_fe7c_11ec_a2d8_00259070b487_a73d6bdb_3fbb_11ef_a5f3_047c1617b1436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827089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J6*2033.68</f>
        <v>0</v>
      </c>
      <c r="L6" s="5"/>
    </row>
    <row r="7" spans="1:12" customHeight="1" ht="105" outlineLevel="5">
      <c r="A7" s="1"/>
      <c r="B7" s="1">
        <v>827090</v>
      </c>
      <c r="C7" s="1" t="s">
        <v>20</v>
      </c>
      <c r="D7" s="1" t="s">
        <v>21</v>
      </c>
      <c r="E7" s="2" t="s">
        <v>22</v>
      </c>
      <c r="F7" s="2" t="s">
        <v>17</v>
      </c>
      <c r="G7" s="2">
        <v>8</v>
      </c>
      <c r="H7" s="2">
        <v>0</v>
      </c>
      <c r="I7" s="1">
        <v>0</v>
      </c>
      <c r="J7" s="3" t="s">
        <v>19</v>
      </c>
      <c r="K7" s="2" t="str">
        <f>J7*2033.68</f>
        <v>0</v>
      </c>
      <c r="L7" s="5"/>
    </row>
    <row r="8" spans="1:12" customHeight="1" ht="105" outlineLevel="5">
      <c r="A8" s="1"/>
      <c r="B8" s="1">
        <v>827101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19</v>
      </c>
      <c r="K8" s="2" t="str">
        <f>J8*3169.97</f>
        <v>0</v>
      </c>
      <c r="L8" s="5"/>
    </row>
    <row r="9" spans="1:12" customHeight="1" ht="105" outlineLevel="5">
      <c r="A9" s="1"/>
      <c r="B9" s="1">
        <v>827102</v>
      </c>
      <c r="C9" s="1" t="s">
        <v>27</v>
      </c>
      <c r="D9" s="1" t="s">
        <v>28</v>
      </c>
      <c r="E9" s="2" t="s">
        <v>29</v>
      </c>
      <c r="F9" s="2" t="s">
        <v>26</v>
      </c>
      <c r="G9" s="2">
        <v>0</v>
      </c>
      <c r="H9" s="2">
        <v>0</v>
      </c>
      <c r="I9" s="1">
        <v>0</v>
      </c>
      <c r="J9" s="3" t="s">
        <v>19</v>
      </c>
      <c r="K9" s="2" t="str">
        <f>J9*3169.97</f>
        <v>0</v>
      </c>
      <c r="L9" s="5"/>
    </row>
    <row r="10" spans="1:12" customHeight="1" ht="105" outlineLevel="5">
      <c r="A10" s="1"/>
      <c r="B10" s="1">
        <v>827108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19</v>
      </c>
      <c r="K10" s="2" t="str">
        <f>J10*0.00</f>
        <v>0</v>
      </c>
      <c r="L10" s="5"/>
    </row>
    <row r="11" spans="1:12" customHeight="1" ht="105" outlineLevel="5">
      <c r="A11" s="1"/>
      <c r="B11" s="1">
        <v>827112</v>
      </c>
      <c r="C11" s="1" t="s">
        <v>34</v>
      </c>
      <c r="D11" s="1" t="s">
        <v>35</v>
      </c>
      <c r="E11" s="2" t="s">
        <v>36</v>
      </c>
      <c r="F11" s="2" t="s">
        <v>33</v>
      </c>
      <c r="G11" s="2">
        <v>0</v>
      </c>
      <c r="H11" s="2">
        <v>0</v>
      </c>
      <c r="I11" s="1">
        <v>0</v>
      </c>
      <c r="J11" s="3" t="s">
        <v>19</v>
      </c>
      <c r="K11" s="2" t="str">
        <f>J11*0.00</f>
        <v>0</v>
      </c>
      <c r="L11" s="5"/>
    </row>
    <row r="12" spans="1:12" customHeight="1" ht="105" outlineLevel="5">
      <c r="A12" s="1"/>
      <c r="B12" s="1">
        <v>827115</v>
      </c>
      <c r="C12" s="1" t="s">
        <v>37</v>
      </c>
      <c r="D12" s="1" t="s">
        <v>38</v>
      </c>
      <c r="E12" s="2" t="s">
        <v>39</v>
      </c>
      <c r="F12" s="2" t="s">
        <v>40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J12*2383.78</f>
        <v>0</v>
      </c>
      <c r="L12" s="5"/>
    </row>
    <row r="13" spans="1:12" customHeight="1" ht="105" outlineLevel="5">
      <c r="A13" s="1"/>
      <c r="B13" s="1">
        <v>827116</v>
      </c>
      <c r="C13" s="1" t="s">
        <v>41</v>
      </c>
      <c r="D13" s="1" t="s">
        <v>42</v>
      </c>
      <c r="E13" s="2" t="s">
        <v>43</v>
      </c>
      <c r="F13" s="2" t="s">
        <v>44</v>
      </c>
      <c r="G13" s="2" t="s">
        <v>18</v>
      </c>
      <c r="H13" s="2">
        <v>0</v>
      </c>
      <c r="I13" s="1">
        <v>0</v>
      </c>
      <c r="J13" s="3" t="s">
        <v>19</v>
      </c>
      <c r="K13" s="2" t="str">
        <f>J13*2300.54</f>
        <v>0</v>
      </c>
      <c r="L13" s="5"/>
    </row>
    <row r="14" spans="1:12" customHeight="1" ht="105" outlineLevel="5">
      <c r="A14" s="1"/>
      <c r="B14" s="1">
        <v>827117</v>
      </c>
      <c r="C14" s="1" t="s">
        <v>45</v>
      </c>
      <c r="D14" s="1" t="s">
        <v>46</v>
      </c>
      <c r="E14" s="2" t="s">
        <v>47</v>
      </c>
      <c r="F14" s="2" t="s">
        <v>33</v>
      </c>
      <c r="G14" s="2">
        <v>0</v>
      </c>
      <c r="H14" s="2">
        <v>0</v>
      </c>
      <c r="I14" s="1">
        <v>0</v>
      </c>
      <c r="J14" s="3" t="s">
        <v>19</v>
      </c>
      <c r="K14" s="2" t="str">
        <f>J14*0.00</f>
        <v>0</v>
      </c>
      <c r="L14" s="5"/>
    </row>
    <row r="15" spans="1:12" customHeight="1" ht="105" outlineLevel="5">
      <c r="A15" s="1"/>
      <c r="B15" s="1">
        <v>827119</v>
      </c>
      <c r="C15" s="1" t="s">
        <v>48</v>
      </c>
      <c r="D15" s="1" t="s">
        <v>49</v>
      </c>
      <c r="E15" s="2" t="s">
        <v>50</v>
      </c>
      <c r="F15" s="2" t="s">
        <v>51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J15*2904.43</f>
        <v>0</v>
      </c>
      <c r="L15" s="5"/>
    </row>
    <row r="16" spans="1:12" customHeight="1" ht="105" outlineLevel="5">
      <c r="A16" s="1"/>
      <c r="B16" s="1">
        <v>827121</v>
      </c>
      <c r="C16" s="1" t="s">
        <v>52</v>
      </c>
      <c r="D16" s="1" t="s">
        <v>53</v>
      </c>
      <c r="E16" s="2" t="s">
        <v>54</v>
      </c>
      <c r="F16" s="2" t="s">
        <v>55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J16*1890.38</f>
        <v>0</v>
      </c>
      <c r="L16" s="5"/>
    </row>
    <row r="17" spans="1:12" customHeight="1" ht="105" outlineLevel="5">
      <c r="A17" s="1"/>
      <c r="B17" s="1">
        <v>827129</v>
      </c>
      <c r="C17" s="1" t="s">
        <v>56</v>
      </c>
      <c r="D17" s="1" t="s">
        <v>57</v>
      </c>
      <c r="E17" s="2" t="s">
        <v>58</v>
      </c>
      <c r="F17" s="2" t="s">
        <v>59</v>
      </c>
      <c r="G17" s="2">
        <v>9</v>
      </c>
      <c r="H17" s="2">
        <v>0</v>
      </c>
      <c r="I17" s="1">
        <v>0</v>
      </c>
      <c r="J17" s="3" t="s">
        <v>19</v>
      </c>
      <c r="K17" s="2" t="str">
        <f>J17*4298.37</f>
        <v>0</v>
      </c>
      <c r="L17" s="5"/>
    </row>
    <row r="18" spans="1:12" customHeight="1" ht="105" outlineLevel="5">
      <c r="A18" s="1"/>
      <c r="B18" s="1">
        <v>827152</v>
      </c>
      <c r="C18" s="1" t="s">
        <v>60</v>
      </c>
      <c r="D18" s="1" t="s">
        <v>61</v>
      </c>
      <c r="E18" s="2" t="s">
        <v>62</v>
      </c>
      <c r="F18" s="2" t="s">
        <v>63</v>
      </c>
      <c r="G18" s="2">
        <v>7</v>
      </c>
      <c r="H18" s="2">
        <v>0</v>
      </c>
      <c r="I18" s="1">
        <v>0</v>
      </c>
      <c r="J18" s="3" t="s">
        <v>19</v>
      </c>
      <c r="K18" s="2" t="str">
        <f>J18*3196.54</f>
        <v>0</v>
      </c>
      <c r="L18" s="5"/>
    </row>
    <row r="19" spans="1:12" customHeight="1" ht="105" outlineLevel="5">
      <c r="A19" s="1"/>
      <c r="B19" s="1">
        <v>827167</v>
      </c>
      <c r="C19" s="1" t="s">
        <v>64</v>
      </c>
      <c r="D19" s="1" t="s">
        <v>65</v>
      </c>
      <c r="E19" s="2" t="s">
        <v>66</v>
      </c>
      <c r="F19" s="2" t="s">
        <v>67</v>
      </c>
      <c r="G19" s="2" t="s">
        <v>18</v>
      </c>
      <c r="H19" s="2">
        <v>0</v>
      </c>
      <c r="I19" s="1">
        <v>0</v>
      </c>
      <c r="J19" s="3" t="s">
        <v>19</v>
      </c>
      <c r="K19" s="2" t="str">
        <f>J19*2674.64</f>
        <v>0</v>
      </c>
      <c r="L19" s="5"/>
    </row>
    <row r="20" spans="1:12" customHeight="1" ht="105" outlineLevel="5">
      <c r="A20" s="1"/>
      <c r="B20" s="1">
        <v>827168</v>
      </c>
      <c r="C20" s="1" t="s">
        <v>68</v>
      </c>
      <c r="D20" s="1" t="s">
        <v>69</v>
      </c>
      <c r="E20" s="2" t="s">
        <v>70</v>
      </c>
      <c r="F20" s="2" t="s">
        <v>33</v>
      </c>
      <c r="G20" s="2">
        <v>0</v>
      </c>
      <c r="H20" s="2">
        <v>0</v>
      </c>
      <c r="I20" s="1">
        <v>0</v>
      </c>
      <c r="J20" s="3" t="s">
        <v>19</v>
      </c>
      <c r="K20" s="2" t="str">
        <f>J20*0.00</f>
        <v>0</v>
      </c>
      <c r="L20" s="5"/>
    </row>
    <row r="21" spans="1:12" customHeight="1" ht="105" outlineLevel="5">
      <c r="A21" s="1"/>
      <c r="B21" s="1">
        <v>827175</v>
      </c>
      <c r="C21" s="1" t="s">
        <v>71</v>
      </c>
      <c r="D21" s="1" t="s">
        <v>72</v>
      </c>
      <c r="E21" s="2" t="s">
        <v>73</v>
      </c>
      <c r="F21" s="2" t="s">
        <v>74</v>
      </c>
      <c r="G21" s="2">
        <v>4</v>
      </c>
      <c r="H21" s="2">
        <v>0</v>
      </c>
      <c r="I21" s="1">
        <v>0</v>
      </c>
      <c r="J21" s="3" t="s">
        <v>19</v>
      </c>
      <c r="K21" s="2" t="str">
        <f>J21*2927.13</f>
        <v>0</v>
      </c>
      <c r="L21" s="5"/>
    </row>
    <row r="22" spans="1:12" customHeight="1" ht="105" outlineLevel="5">
      <c r="A22" s="1"/>
      <c r="B22" s="1">
        <v>827176</v>
      </c>
      <c r="C22" s="1" t="s">
        <v>75</v>
      </c>
      <c r="D22" s="1" t="s">
        <v>76</v>
      </c>
      <c r="E22" s="2" t="s">
        <v>77</v>
      </c>
      <c r="F22" s="2" t="s">
        <v>33</v>
      </c>
      <c r="G22" s="2">
        <v>0</v>
      </c>
      <c r="H22" s="2">
        <v>0</v>
      </c>
      <c r="I22" s="1">
        <v>0</v>
      </c>
      <c r="J22" s="3" t="s">
        <v>19</v>
      </c>
      <c r="K22" s="2" t="str">
        <f>J22*0.00</f>
        <v>0</v>
      </c>
      <c r="L22" s="5"/>
    </row>
    <row r="23" spans="1:12" customHeight="1" ht="105" outlineLevel="5">
      <c r="A23" s="1"/>
      <c r="B23" s="1">
        <v>827179</v>
      </c>
      <c r="C23" s="1" t="s">
        <v>78</v>
      </c>
      <c r="D23" s="1" t="s">
        <v>79</v>
      </c>
      <c r="E23" s="2" t="s">
        <v>80</v>
      </c>
      <c r="F23" s="2" t="s">
        <v>74</v>
      </c>
      <c r="G23" s="2">
        <v>2</v>
      </c>
      <c r="H23" s="2">
        <v>0</v>
      </c>
      <c r="I23" s="1">
        <v>0</v>
      </c>
      <c r="J23" s="3" t="s">
        <v>19</v>
      </c>
      <c r="K23" s="2" t="str">
        <f>J23*2927.13</f>
        <v>0</v>
      </c>
      <c r="L23" s="5"/>
    </row>
    <row r="24" spans="1:12" customHeight="1" ht="105" outlineLevel="5">
      <c r="A24" s="1"/>
      <c r="B24" s="1">
        <v>827180</v>
      </c>
      <c r="C24" s="1" t="s">
        <v>81</v>
      </c>
      <c r="D24" s="1" t="s">
        <v>82</v>
      </c>
      <c r="E24" s="2" t="s">
        <v>83</v>
      </c>
      <c r="F24" s="2" t="s">
        <v>84</v>
      </c>
      <c r="G24" s="2">
        <v>0</v>
      </c>
      <c r="H24" s="2">
        <v>0</v>
      </c>
      <c r="I24" s="1">
        <v>0</v>
      </c>
      <c r="J24" s="3" t="s">
        <v>19</v>
      </c>
      <c r="K24" s="2" t="str">
        <f>J24*2542.70</f>
        <v>0</v>
      </c>
      <c r="L24" s="5"/>
    </row>
    <row r="25" spans="1:12" customHeight="1" ht="105" outlineLevel="5">
      <c r="A25" s="1"/>
      <c r="B25" s="1">
        <v>827181</v>
      </c>
      <c r="C25" s="1" t="s">
        <v>85</v>
      </c>
      <c r="D25" s="1" t="s">
        <v>86</v>
      </c>
      <c r="E25" s="2" t="s">
        <v>87</v>
      </c>
      <c r="F25" s="2" t="s">
        <v>84</v>
      </c>
      <c r="G25" s="2">
        <v>0</v>
      </c>
      <c r="H25" s="2">
        <v>0</v>
      </c>
      <c r="I25" s="1">
        <v>0</v>
      </c>
      <c r="J25" s="3" t="s">
        <v>19</v>
      </c>
      <c r="K25" s="2" t="str">
        <f>J25*2542.70</f>
        <v>0</v>
      </c>
      <c r="L25" s="5"/>
    </row>
    <row r="26" spans="1:12" customHeight="1" ht="105" outlineLevel="5">
      <c r="A26" s="1"/>
      <c r="B26" s="1">
        <v>827182</v>
      </c>
      <c r="C26" s="1" t="s">
        <v>88</v>
      </c>
      <c r="D26" s="1" t="s">
        <v>89</v>
      </c>
      <c r="E26" s="2" t="s">
        <v>90</v>
      </c>
      <c r="F26" s="2" t="s">
        <v>84</v>
      </c>
      <c r="G26" s="2">
        <v>0</v>
      </c>
      <c r="H26" s="2">
        <v>0</v>
      </c>
      <c r="I26" s="1">
        <v>0</v>
      </c>
      <c r="J26" s="3" t="s">
        <v>19</v>
      </c>
      <c r="K26" s="2" t="str">
        <f>J26*2542.70</f>
        <v>0</v>
      </c>
      <c r="L26" s="5"/>
    </row>
    <row r="27" spans="1:12" customHeight="1" ht="105" outlineLevel="5">
      <c r="A27" s="1"/>
      <c r="B27" s="1">
        <v>827188</v>
      </c>
      <c r="C27" s="1" t="s">
        <v>91</v>
      </c>
      <c r="D27" s="1" t="s">
        <v>92</v>
      </c>
      <c r="E27" s="2" t="s">
        <v>93</v>
      </c>
      <c r="F27" s="2" t="s">
        <v>33</v>
      </c>
      <c r="G27" s="2">
        <v>2</v>
      </c>
      <c r="H27" s="2">
        <v>0</v>
      </c>
      <c r="I27" s="1">
        <v>0</v>
      </c>
      <c r="J27" s="3" t="s">
        <v>19</v>
      </c>
      <c r="K27" s="2" t="str">
        <f>J27*0.00</f>
        <v>0</v>
      </c>
      <c r="L27" s="5"/>
    </row>
    <row r="28" spans="1:12" customHeight="1" ht="105" outlineLevel="5">
      <c r="A28" s="1"/>
      <c r="B28" s="1">
        <v>827192</v>
      </c>
      <c r="C28" s="1" t="s">
        <v>94</v>
      </c>
      <c r="D28" s="1" t="s">
        <v>95</v>
      </c>
      <c r="E28" s="2" t="s">
        <v>96</v>
      </c>
      <c r="F28" s="2" t="s">
        <v>33</v>
      </c>
      <c r="G28" s="2">
        <v>0</v>
      </c>
      <c r="H28" s="2">
        <v>0</v>
      </c>
      <c r="I28" s="1">
        <v>0</v>
      </c>
      <c r="J28" s="3" t="s">
        <v>19</v>
      </c>
      <c r="K28" s="2" t="str">
        <f>J28*0.00</f>
        <v>0</v>
      </c>
      <c r="L28" s="5"/>
    </row>
    <row r="29" spans="1:12" customHeight="1" ht="105" outlineLevel="5">
      <c r="A29" s="1"/>
      <c r="B29" s="1">
        <v>827195</v>
      </c>
      <c r="C29" s="1" t="s">
        <v>97</v>
      </c>
      <c r="D29" s="1" t="s">
        <v>98</v>
      </c>
      <c r="E29" s="2" t="s">
        <v>99</v>
      </c>
      <c r="F29" s="2" t="s">
        <v>100</v>
      </c>
      <c r="G29" s="2">
        <v>0</v>
      </c>
      <c r="H29" s="2">
        <v>0</v>
      </c>
      <c r="I29" s="1">
        <v>0</v>
      </c>
      <c r="J29" s="3" t="s">
        <v>19</v>
      </c>
      <c r="K29" s="2" t="str">
        <f>J29*3202.59</f>
        <v>0</v>
      </c>
      <c r="L29" s="5"/>
    </row>
    <row r="30" spans="1:12" customHeight="1" ht="105" outlineLevel="5">
      <c r="A30" s="1"/>
      <c r="B30" s="1">
        <v>827196</v>
      </c>
      <c r="C30" s="1" t="s">
        <v>101</v>
      </c>
      <c r="D30" s="1" t="s">
        <v>102</v>
      </c>
      <c r="E30" s="2" t="s">
        <v>103</v>
      </c>
      <c r="F30" s="2" t="s">
        <v>33</v>
      </c>
      <c r="G30" s="2">
        <v>0</v>
      </c>
      <c r="H30" s="2">
        <v>0</v>
      </c>
      <c r="I30" s="1">
        <v>0</v>
      </c>
      <c r="J30" s="3" t="s">
        <v>19</v>
      </c>
      <c r="K30" s="2" t="str">
        <f>J30*0.00</f>
        <v>0</v>
      </c>
      <c r="L30" s="5"/>
    </row>
    <row r="31" spans="1:12" customHeight="1" ht="105" outlineLevel="5">
      <c r="A31" s="1"/>
      <c r="B31" s="1">
        <v>827200</v>
      </c>
      <c r="C31" s="1" t="s">
        <v>104</v>
      </c>
      <c r="D31" s="1" t="s">
        <v>105</v>
      </c>
      <c r="E31" s="2" t="s">
        <v>106</v>
      </c>
      <c r="F31" s="2" t="s">
        <v>107</v>
      </c>
      <c r="G31" s="2">
        <v>0</v>
      </c>
      <c r="H31" s="2">
        <v>0</v>
      </c>
      <c r="I31" s="1">
        <v>0</v>
      </c>
      <c r="J31" s="3" t="s">
        <v>19</v>
      </c>
      <c r="K31" s="2" t="str">
        <f>J31*3246.48</f>
        <v>0</v>
      </c>
      <c r="L31" s="5"/>
    </row>
    <row r="32" spans="1:12" customHeight="1" ht="105" outlineLevel="5">
      <c r="A32" s="1"/>
      <c r="B32" s="1">
        <v>827216</v>
      </c>
      <c r="C32" s="1" t="s">
        <v>108</v>
      </c>
      <c r="D32" s="1" t="s">
        <v>109</v>
      </c>
      <c r="E32" s="2" t="s">
        <v>110</v>
      </c>
      <c r="F32" s="2" t="s">
        <v>111</v>
      </c>
      <c r="G32" s="2">
        <v>0</v>
      </c>
      <c r="H32" s="2">
        <v>0</v>
      </c>
      <c r="I32" s="1">
        <v>0</v>
      </c>
      <c r="J32" s="3" t="s">
        <v>19</v>
      </c>
      <c r="K32" s="2" t="str">
        <f>J32*1900.00</f>
        <v>0</v>
      </c>
      <c r="L32" s="5"/>
    </row>
    <row r="33" spans="1:12" customHeight="1" ht="105" outlineLevel="5">
      <c r="A33" s="1"/>
      <c r="B33" s="1">
        <v>827228</v>
      </c>
      <c r="C33" s="1" t="s">
        <v>112</v>
      </c>
      <c r="D33" s="1" t="s">
        <v>113</v>
      </c>
      <c r="E33" s="2" t="s">
        <v>114</v>
      </c>
      <c r="F33" s="2" t="s">
        <v>115</v>
      </c>
      <c r="G33" s="2" t="s">
        <v>18</v>
      </c>
      <c r="H33" s="2">
        <v>0</v>
      </c>
      <c r="I33" s="1">
        <v>0</v>
      </c>
      <c r="J33" s="3" t="s">
        <v>19</v>
      </c>
      <c r="K33" s="2" t="str">
        <f>J33*2538.16</f>
        <v>0</v>
      </c>
      <c r="L33" s="5"/>
    </row>
    <row r="34" spans="1:12" customHeight="1" ht="105" outlineLevel="5">
      <c r="A34" s="1"/>
      <c r="B34" s="1">
        <v>827229</v>
      </c>
      <c r="C34" s="1" t="s">
        <v>116</v>
      </c>
      <c r="D34" s="1" t="s">
        <v>117</v>
      </c>
      <c r="E34" s="2" t="s">
        <v>118</v>
      </c>
      <c r="F34" s="2" t="s">
        <v>119</v>
      </c>
      <c r="G34" s="2" t="s">
        <v>18</v>
      </c>
      <c r="H34" s="2">
        <v>0</v>
      </c>
      <c r="I34" s="1">
        <v>0</v>
      </c>
      <c r="J34" s="3" t="s">
        <v>19</v>
      </c>
      <c r="K34" s="2" t="str">
        <f>J34*2223.35</f>
        <v>0</v>
      </c>
      <c r="L34" s="5"/>
    </row>
    <row r="35" spans="1:12" customHeight="1" ht="105" outlineLevel="5">
      <c r="A35" s="1"/>
      <c r="B35" s="1">
        <v>827230</v>
      </c>
      <c r="C35" s="1" t="s">
        <v>120</v>
      </c>
      <c r="D35" s="1" t="s">
        <v>121</v>
      </c>
      <c r="E35" s="2" t="s">
        <v>122</v>
      </c>
      <c r="F35" s="2" t="s">
        <v>119</v>
      </c>
      <c r="G35" s="2" t="s">
        <v>18</v>
      </c>
      <c r="H35" s="2">
        <v>0</v>
      </c>
      <c r="I35" s="1">
        <v>0</v>
      </c>
      <c r="J35" s="3" t="s">
        <v>19</v>
      </c>
      <c r="K35" s="2" t="str">
        <f>J35*2223.35</f>
        <v>0</v>
      </c>
      <c r="L35" s="5"/>
    </row>
    <row r="36" spans="1:12" customHeight="1" ht="105" outlineLevel="5">
      <c r="A36" s="1"/>
      <c r="B36" s="1">
        <v>827231</v>
      </c>
      <c r="C36" s="1" t="s">
        <v>123</v>
      </c>
      <c r="D36" s="1" t="s">
        <v>124</v>
      </c>
      <c r="E36" s="2" t="s">
        <v>125</v>
      </c>
      <c r="F36" s="2" t="s">
        <v>119</v>
      </c>
      <c r="G36" s="2">
        <v>5</v>
      </c>
      <c r="H36" s="2">
        <v>0</v>
      </c>
      <c r="I36" s="1">
        <v>0</v>
      </c>
      <c r="J36" s="3" t="s">
        <v>19</v>
      </c>
      <c r="K36" s="2" t="str">
        <f>J36*2223.35</f>
        <v>0</v>
      </c>
      <c r="L36" s="5"/>
    </row>
    <row r="37" spans="1:12" customHeight="1" ht="105" outlineLevel="5">
      <c r="A37" s="1"/>
      <c r="B37" s="1">
        <v>827232</v>
      </c>
      <c r="C37" s="1" t="s">
        <v>126</v>
      </c>
      <c r="D37" s="1" t="s">
        <v>127</v>
      </c>
      <c r="E37" s="2" t="s">
        <v>128</v>
      </c>
      <c r="F37" s="2" t="s">
        <v>119</v>
      </c>
      <c r="G37" s="2" t="s">
        <v>18</v>
      </c>
      <c r="H37" s="2">
        <v>0</v>
      </c>
      <c r="I37" s="1">
        <v>0</v>
      </c>
      <c r="J37" s="3" t="s">
        <v>19</v>
      </c>
      <c r="K37" s="2" t="str">
        <f>J37*2223.35</f>
        <v>0</v>
      </c>
      <c r="L37" s="5"/>
    </row>
    <row r="38" spans="1:12" customHeight="1" ht="105" outlineLevel="5">
      <c r="A38" s="1"/>
      <c r="B38" s="1">
        <v>827233</v>
      </c>
      <c r="C38" s="1" t="s">
        <v>129</v>
      </c>
      <c r="D38" s="1" t="s">
        <v>130</v>
      </c>
      <c r="E38" s="2" t="s">
        <v>131</v>
      </c>
      <c r="F38" s="2" t="s">
        <v>132</v>
      </c>
      <c r="G38" s="2" t="s">
        <v>133</v>
      </c>
      <c r="H38" s="2">
        <v>0</v>
      </c>
      <c r="I38" s="1">
        <v>0</v>
      </c>
      <c r="J38" s="3" t="s">
        <v>19</v>
      </c>
      <c r="K38" s="2" t="str">
        <f>J38*2450.38</f>
        <v>0</v>
      </c>
      <c r="L38" s="5"/>
    </row>
    <row r="39" spans="1:12" customHeight="1" ht="105" outlineLevel="5">
      <c r="A39" s="1"/>
      <c r="B39" s="1">
        <v>827234</v>
      </c>
      <c r="C39" s="1" t="s">
        <v>134</v>
      </c>
      <c r="D39" s="1" t="s">
        <v>135</v>
      </c>
      <c r="E39" s="2" t="s">
        <v>136</v>
      </c>
      <c r="F39" s="2" t="s">
        <v>137</v>
      </c>
      <c r="G39" s="2">
        <v>3</v>
      </c>
      <c r="H39" s="2">
        <v>0</v>
      </c>
      <c r="I39" s="1">
        <v>0</v>
      </c>
      <c r="J39" s="3" t="s">
        <v>19</v>
      </c>
      <c r="K39" s="2" t="str">
        <f>J39*2579.02</f>
        <v>0</v>
      </c>
      <c r="L39" s="5"/>
    </row>
    <row r="40" spans="1:12" customHeight="1" ht="105" outlineLevel="5">
      <c r="A40" s="1"/>
      <c r="B40" s="1">
        <v>827235</v>
      </c>
      <c r="C40" s="1" t="s">
        <v>138</v>
      </c>
      <c r="D40" s="1" t="s">
        <v>139</v>
      </c>
      <c r="E40" s="2" t="s">
        <v>140</v>
      </c>
      <c r="F40" s="2" t="s">
        <v>137</v>
      </c>
      <c r="G40" s="2">
        <v>4</v>
      </c>
      <c r="H40" s="2">
        <v>0</v>
      </c>
      <c r="I40" s="1">
        <v>0</v>
      </c>
      <c r="J40" s="3" t="s">
        <v>19</v>
      </c>
      <c r="K40" s="2" t="str">
        <f>J40*2579.02</f>
        <v>0</v>
      </c>
      <c r="L40" s="5"/>
    </row>
    <row r="41" spans="1:12" customHeight="1" ht="105" outlineLevel="5">
      <c r="A41" s="1"/>
      <c r="B41" s="1">
        <v>827236</v>
      </c>
      <c r="C41" s="1" t="s">
        <v>141</v>
      </c>
      <c r="D41" s="1" t="s">
        <v>142</v>
      </c>
      <c r="E41" s="2" t="s">
        <v>143</v>
      </c>
      <c r="F41" s="2" t="s">
        <v>137</v>
      </c>
      <c r="G41" s="2">
        <v>5</v>
      </c>
      <c r="H41" s="2">
        <v>0</v>
      </c>
      <c r="I41" s="1">
        <v>0</v>
      </c>
      <c r="J41" s="3" t="s">
        <v>19</v>
      </c>
      <c r="K41" s="2" t="str">
        <f>J41*2579.02</f>
        <v>0</v>
      </c>
      <c r="L41" s="5"/>
    </row>
    <row r="42" spans="1:12" customHeight="1" ht="105" outlineLevel="5">
      <c r="A42" s="1"/>
      <c r="B42" s="1">
        <v>827237</v>
      </c>
      <c r="C42" s="1" t="s">
        <v>144</v>
      </c>
      <c r="D42" s="1" t="s">
        <v>145</v>
      </c>
      <c r="E42" s="2" t="s">
        <v>146</v>
      </c>
      <c r="F42" s="2" t="s">
        <v>147</v>
      </c>
      <c r="G42" s="2">
        <v>6</v>
      </c>
      <c r="H42" s="2">
        <v>0</v>
      </c>
      <c r="I42" s="1">
        <v>0</v>
      </c>
      <c r="J42" s="3" t="s">
        <v>19</v>
      </c>
      <c r="K42" s="2" t="str">
        <f>J42*2698.59</f>
        <v>0</v>
      </c>
      <c r="L42" s="5"/>
    </row>
    <row r="43" spans="1:12" customHeight="1" ht="105" outlineLevel="5">
      <c r="A43" s="1"/>
      <c r="B43" s="1">
        <v>827238</v>
      </c>
      <c r="C43" s="1" t="s">
        <v>148</v>
      </c>
      <c r="D43" s="1" t="s">
        <v>149</v>
      </c>
      <c r="E43" s="2" t="s">
        <v>150</v>
      </c>
      <c r="F43" s="2" t="s">
        <v>147</v>
      </c>
      <c r="G43" s="2">
        <v>0</v>
      </c>
      <c r="H43" s="2">
        <v>0</v>
      </c>
      <c r="I43" s="1">
        <v>0</v>
      </c>
      <c r="J43" s="3" t="s">
        <v>19</v>
      </c>
      <c r="K43" s="2" t="str">
        <f>J43*2698.59</f>
        <v>0</v>
      </c>
      <c r="L43" s="5"/>
    </row>
    <row r="44" spans="1:12" customHeight="1" ht="105" outlineLevel="5">
      <c r="A44" s="1"/>
      <c r="B44" s="1">
        <v>827247</v>
      </c>
      <c r="C44" s="1" t="s">
        <v>151</v>
      </c>
      <c r="D44" s="1" t="s">
        <v>152</v>
      </c>
      <c r="E44" s="2" t="s">
        <v>153</v>
      </c>
      <c r="F44" s="2" t="s">
        <v>154</v>
      </c>
      <c r="G44" s="2">
        <v>3</v>
      </c>
      <c r="H44" s="2">
        <v>0</v>
      </c>
      <c r="I44" s="1">
        <v>0</v>
      </c>
      <c r="J44" s="3" t="s">
        <v>19</v>
      </c>
      <c r="K44" s="2" t="str">
        <f>J44*3349.40</f>
        <v>0</v>
      </c>
      <c r="L44" s="5"/>
    </row>
    <row r="45" spans="1:12" customHeight="1" ht="105" outlineLevel="5">
      <c r="A45" s="1"/>
      <c r="B45" s="1">
        <v>827251</v>
      </c>
      <c r="C45" s="1" t="s">
        <v>155</v>
      </c>
      <c r="D45" s="1" t="s">
        <v>156</v>
      </c>
      <c r="E45" s="2" t="s">
        <v>157</v>
      </c>
      <c r="F45" s="2" t="s">
        <v>158</v>
      </c>
      <c r="G45" s="2" t="s">
        <v>18</v>
      </c>
      <c r="H45" s="2">
        <v>0</v>
      </c>
      <c r="I45" s="1">
        <v>0</v>
      </c>
      <c r="J45" s="3" t="s">
        <v>19</v>
      </c>
      <c r="K45" s="2" t="str">
        <f>J45*1843.46</f>
        <v>0</v>
      </c>
      <c r="L45" s="5"/>
    </row>
    <row r="46" spans="1:12" customHeight="1" ht="105" outlineLevel="5">
      <c r="A46" s="1"/>
      <c r="B46" s="1">
        <v>827252</v>
      </c>
      <c r="C46" s="1" t="s">
        <v>159</v>
      </c>
      <c r="D46" s="1" t="s">
        <v>160</v>
      </c>
      <c r="E46" s="2" t="s">
        <v>161</v>
      </c>
      <c r="F46" s="2" t="s">
        <v>158</v>
      </c>
      <c r="G46" s="2">
        <v>10</v>
      </c>
      <c r="H46" s="2">
        <v>0</v>
      </c>
      <c r="I46" s="1">
        <v>0</v>
      </c>
      <c r="J46" s="3" t="s">
        <v>19</v>
      </c>
      <c r="K46" s="2" t="str">
        <f>J46*1843.46</f>
        <v>0</v>
      </c>
      <c r="L46" s="5"/>
    </row>
    <row r="47" spans="1:12" customHeight="1" ht="105" outlineLevel="5">
      <c r="A47" s="1"/>
      <c r="B47" s="1">
        <v>827253</v>
      </c>
      <c r="C47" s="1" t="s">
        <v>162</v>
      </c>
      <c r="D47" s="1" t="s">
        <v>163</v>
      </c>
      <c r="E47" s="2" t="s">
        <v>164</v>
      </c>
      <c r="F47" s="2" t="s">
        <v>165</v>
      </c>
      <c r="G47" s="2" t="s">
        <v>166</v>
      </c>
      <c r="H47" s="2">
        <v>0</v>
      </c>
      <c r="I47" s="1">
        <v>0</v>
      </c>
      <c r="J47" s="3" t="s">
        <v>19</v>
      </c>
      <c r="K47" s="2" t="str">
        <f>J47*1793.51</f>
        <v>0</v>
      </c>
      <c r="L47" s="5"/>
    </row>
    <row r="48" spans="1:12" customHeight="1" ht="105" outlineLevel="5">
      <c r="A48" s="1"/>
      <c r="B48" s="1">
        <v>827254</v>
      </c>
      <c r="C48" s="1" t="s">
        <v>167</v>
      </c>
      <c r="D48" s="1" t="s">
        <v>168</v>
      </c>
      <c r="E48" s="2" t="s">
        <v>169</v>
      </c>
      <c r="F48" s="2" t="s">
        <v>165</v>
      </c>
      <c r="G48" s="2" t="s">
        <v>18</v>
      </c>
      <c r="H48" s="2">
        <v>0</v>
      </c>
      <c r="I48" s="1">
        <v>0</v>
      </c>
      <c r="J48" s="3" t="s">
        <v>19</v>
      </c>
      <c r="K48" s="2" t="str">
        <f>J48*1793.51</f>
        <v>0</v>
      </c>
      <c r="L48" s="5"/>
    </row>
    <row r="49" spans="1:12" customHeight="1" ht="105" outlineLevel="5">
      <c r="A49" s="1"/>
      <c r="B49" s="1">
        <v>827263</v>
      </c>
      <c r="C49" s="1" t="s">
        <v>170</v>
      </c>
      <c r="D49" s="1" t="s">
        <v>171</v>
      </c>
      <c r="E49" s="2" t="s">
        <v>172</v>
      </c>
      <c r="F49" s="2" t="s">
        <v>173</v>
      </c>
      <c r="G49" s="2" t="s">
        <v>166</v>
      </c>
      <c r="H49" s="2">
        <v>0</v>
      </c>
      <c r="I49" s="1">
        <v>0</v>
      </c>
      <c r="J49" s="3" t="s">
        <v>19</v>
      </c>
      <c r="K49" s="2" t="str">
        <f>J49*1548.32</f>
        <v>0</v>
      </c>
      <c r="L49" s="5"/>
    </row>
    <row r="50" spans="1:12" customHeight="1" ht="105" outlineLevel="5">
      <c r="A50" s="1"/>
      <c r="B50" s="1">
        <v>827264</v>
      </c>
      <c r="C50" s="1" t="s">
        <v>174</v>
      </c>
      <c r="D50" s="1" t="s">
        <v>175</v>
      </c>
      <c r="E50" s="2" t="s">
        <v>176</v>
      </c>
      <c r="F50" s="2" t="s">
        <v>177</v>
      </c>
      <c r="G50" s="2" t="s">
        <v>133</v>
      </c>
      <c r="H50" s="2">
        <v>0</v>
      </c>
      <c r="I50" s="1">
        <v>0</v>
      </c>
      <c r="J50" s="3" t="s">
        <v>19</v>
      </c>
      <c r="K50" s="2" t="str">
        <f>J50*1508.97</f>
        <v>0</v>
      </c>
      <c r="L50" s="5"/>
    </row>
    <row r="51" spans="1:12" customHeight="1" ht="105" outlineLevel="5">
      <c r="A51" s="1"/>
      <c r="B51" s="1">
        <v>827289</v>
      </c>
      <c r="C51" s="1" t="s">
        <v>178</v>
      </c>
      <c r="D51" s="1" t="s">
        <v>179</v>
      </c>
      <c r="E51" s="2" t="s">
        <v>180</v>
      </c>
      <c r="F51" s="2" t="s">
        <v>181</v>
      </c>
      <c r="G51" s="2" t="s">
        <v>18</v>
      </c>
      <c r="H51" s="2">
        <v>0</v>
      </c>
      <c r="I51" s="1">
        <v>0</v>
      </c>
      <c r="J51" s="3" t="s">
        <v>19</v>
      </c>
      <c r="K51" s="2" t="str">
        <f>J51*1813.19</f>
        <v>0</v>
      </c>
      <c r="L51" s="5"/>
    </row>
    <row r="52" spans="1:12" customHeight="1" ht="105" outlineLevel="5">
      <c r="A52" s="1"/>
      <c r="B52" s="1">
        <v>827290</v>
      </c>
      <c r="C52" s="1" t="s">
        <v>182</v>
      </c>
      <c r="D52" s="1" t="s">
        <v>183</v>
      </c>
      <c r="E52" s="2" t="s">
        <v>184</v>
      </c>
      <c r="F52" s="2" t="s">
        <v>185</v>
      </c>
      <c r="G52" s="2" t="s">
        <v>18</v>
      </c>
      <c r="H52" s="2">
        <v>0</v>
      </c>
      <c r="I52" s="1">
        <v>0</v>
      </c>
      <c r="J52" s="3" t="s">
        <v>19</v>
      </c>
      <c r="K52" s="2" t="str">
        <f>J52*1999.35</f>
        <v>0</v>
      </c>
      <c r="L52" s="5"/>
    </row>
    <row r="53" spans="1:12" customHeight="1" ht="105" outlineLevel="5">
      <c r="A53" s="1"/>
      <c r="B53" s="1">
        <v>827291</v>
      </c>
      <c r="C53" s="1" t="s">
        <v>186</v>
      </c>
      <c r="D53" s="1" t="s">
        <v>187</v>
      </c>
      <c r="E53" s="2" t="s">
        <v>188</v>
      </c>
      <c r="F53" s="2" t="s">
        <v>189</v>
      </c>
      <c r="G53" s="2">
        <v>0</v>
      </c>
      <c r="H53" s="2">
        <v>0</v>
      </c>
      <c r="I53" s="1">
        <v>0</v>
      </c>
      <c r="J53" s="3" t="s">
        <v>19</v>
      </c>
      <c r="K53" s="2" t="str">
        <f>J53*2016.00</f>
        <v>0</v>
      </c>
      <c r="L53" s="5"/>
    </row>
    <row r="54" spans="1:12" customHeight="1" ht="105" outlineLevel="5">
      <c r="A54" s="1"/>
      <c r="B54" s="1">
        <v>827295</v>
      </c>
      <c r="C54" s="1" t="s">
        <v>190</v>
      </c>
      <c r="D54" s="1" t="s">
        <v>191</v>
      </c>
      <c r="E54" s="2" t="s">
        <v>192</v>
      </c>
      <c r="F54" s="2" t="s">
        <v>193</v>
      </c>
      <c r="G54" s="2" t="s">
        <v>133</v>
      </c>
      <c r="H54" s="2">
        <v>0</v>
      </c>
      <c r="I54" s="1">
        <v>0</v>
      </c>
      <c r="J54" s="3" t="s">
        <v>19</v>
      </c>
      <c r="K54" s="2" t="str">
        <f>J54*1708.76</f>
        <v>0</v>
      </c>
      <c r="L54" s="5"/>
    </row>
    <row r="55" spans="1:12" customHeight="1" ht="105" outlineLevel="5">
      <c r="A55" s="1"/>
      <c r="B55" s="1">
        <v>827296</v>
      </c>
      <c r="C55" s="1" t="s">
        <v>194</v>
      </c>
      <c r="D55" s="1" t="s">
        <v>195</v>
      </c>
      <c r="E55" s="2" t="s">
        <v>196</v>
      </c>
      <c r="F55" s="2" t="s">
        <v>193</v>
      </c>
      <c r="G55" s="2" t="s">
        <v>133</v>
      </c>
      <c r="H55" s="2">
        <v>0</v>
      </c>
      <c r="I55" s="1">
        <v>0</v>
      </c>
      <c r="J55" s="3" t="s">
        <v>19</v>
      </c>
      <c r="K55" s="2" t="str">
        <f>J55*1708.76</f>
        <v>0</v>
      </c>
      <c r="L55" s="5"/>
    </row>
    <row r="56" spans="1:12" customHeight="1" ht="105" outlineLevel="5">
      <c r="A56" s="1"/>
      <c r="B56" s="1">
        <v>827301</v>
      </c>
      <c r="C56" s="1" t="s">
        <v>197</v>
      </c>
      <c r="D56" s="1" t="s">
        <v>198</v>
      </c>
      <c r="E56" s="2" t="s">
        <v>199</v>
      </c>
      <c r="F56" s="2" t="s">
        <v>200</v>
      </c>
      <c r="G56" s="2" t="s">
        <v>133</v>
      </c>
      <c r="H56" s="2">
        <v>0</v>
      </c>
      <c r="I56" s="1">
        <v>0</v>
      </c>
      <c r="J56" s="3" t="s">
        <v>19</v>
      </c>
      <c r="K56" s="2" t="str">
        <f>J56*2510.92</f>
        <v>0</v>
      </c>
      <c r="L56" s="5"/>
    </row>
    <row r="57" spans="1:12" customHeight="1" ht="105" outlineLevel="5">
      <c r="A57" s="1"/>
      <c r="B57" s="1">
        <v>827302</v>
      </c>
      <c r="C57" s="1" t="s">
        <v>201</v>
      </c>
      <c r="D57" s="1" t="s">
        <v>202</v>
      </c>
      <c r="E57" s="2" t="s">
        <v>203</v>
      </c>
      <c r="F57" s="2" t="s">
        <v>200</v>
      </c>
      <c r="G57" s="2">
        <v>10</v>
      </c>
      <c r="H57" s="2">
        <v>0</v>
      </c>
      <c r="I57" s="1">
        <v>0</v>
      </c>
      <c r="J57" s="3" t="s">
        <v>19</v>
      </c>
      <c r="K57" s="2" t="str">
        <f>J57*2510.92</f>
        <v>0</v>
      </c>
      <c r="L57" s="5"/>
    </row>
    <row r="58" spans="1:12" customHeight="1" ht="105" outlineLevel="5">
      <c r="A58" s="1"/>
      <c r="B58" s="1">
        <v>827303</v>
      </c>
      <c r="C58" s="1" t="s">
        <v>204</v>
      </c>
      <c r="D58" s="1" t="s">
        <v>205</v>
      </c>
      <c r="E58" s="2" t="s">
        <v>206</v>
      </c>
      <c r="F58" s="2" t="s">
        <v>207</v>
      </c>
      <c r="G58" s="2">
        <v>10</v>
      </c>
      <c r="H58" s="2">
        <v>0</v>
      </c>
      <c r="I58" s="1">
        <v>0</v>
      </c>
      <c r="J58" s="3" t="s">
        <v>19</v>
      </c>
      <c r="K58" s="2" t="str">
        <f>J58*2503.35</f>
        <v>0</v>
      </c>
      <c r="L58" s="5"/>
    </row>
    <row r="59" spans="1:12" customHeight="1" ht="105" outlineLevel="5">
      <c r="A59" s="1"/>
      <c r="B59" s="1">
        <v>827304</v>
      </c>
      <c r="C59" s="1" t="s">
        <v>208</v>
      </c>
      <c r="D59" s="1" t="s">
        <v>209</v>
      </c>
      <c r="E59" s="2" t="s">
        <v>210</v>
      </c>
      <c r="F59" s="2" t="s">
        <v>207</v>
      </c>
      <c r="G59" s="2">
        <v>10</v>
      </c>
      <c r="H59" s="2">
        <v>0</v>
      </c>
      <c r="I59" s="1">
        <v>0</v>
      </c>
      <c r="J59" s="3" t="s">
        <v>19</v>
      </c>
      <c r="K59" s="2" t="str">
        <f>J59*2503.35</f>
        <v>0</v>
      </c>
      <c r="L59" s="5"/>
    </row>
    <row r="60" spans="1:12" customHeight="1" ht="105" outlineLevel="5">
      <c r="A60" s="1"/>
      <c r="B60" s="1">
        <v>827305</v>
      </c>
      <c r="C60" s="1" t="s">
        <v>211</v>
      </c>
      <c r="D60" s="1" t="s">
        <v>212</v>
      </c>
      <c r="E60" s="2" t="s">
        <v>213</v>
      </c>
      <c r="F60" s="2" t="s">
        <v>214</v>
      </c>
      <c r="G60" s="2">
        <v>7</v>
      </c>
      <c r="H60" s="2">
        <v>0</v>
      </c>
      <c r="I60" s="1">
        <v>0</v>
      </c>
      <c r="J60" s="3" t="s">
        <v>19</v>
      </c>
      <c r="K60" s="2" t="str">
        <f>J60*2477.62</f>
        <v>0</v>
      </c>
      <c r="L60" s="5"/>
    </row>
    <row r="61" spans="1:12" customHeight="1" ht="105" outlineLevel="5">
      <c r="A61" s="1"/>
      <c r="B61" s="1">
        <v>827306</v>
      </c>
      <c r="C61" s="1" t="s">
        <v>215</v>
      </c>
      <c r="D61" s="1" t="s">
        <v>216</v>
      </c>
      <c r="E61" s="2" t="s">
        <v>217</v>
      </c>
      <c r="F61" s="2" t="s">
        <v>214</v>
      </c>
      <c r="G61" s="2">
        <v>2</v>
      </c>
      <c r="H61" s="2">
        <v>0</v>
      </c>
      <c r="I61" s="1">
        <v>0</v>
      </c>
      <c r="J61" s="3" t="s">
        <v>19</v>
      </c>
      <c r="K61" s="2" t="str">
        <f>J61*2477.62</f>
        <v>0</v>
      </c>
      <c r="L61" s="5"/>
    </row>
    <row r="62" spans="1:12" customHeight="1" ht="105" outlineLevel="5">
      <c r="A62" s="1"/>
      <c r="B62" s="1">
        <v>827307</v>
      </c>
      <c r="C62" s="1" t="s">
        <v>218</v>
      </c>
      <c r="D62" s="1" t="s">
        <v>219</v>
      </c>
      <c r="E62" s="2" t="s">
        <v>220</v>
      </c>
      <c r="F62" s="2" t="s">
        <v>221</v>
      </c>
      <c r="G62" s="2">
        <v>0</v>
      </c>
      <c r="H62" s="2">
        <v>0</v>
      </c>
      <c r="I62" s="1">
        <v>0</v>
      </c>
      <c r="J62" s="3" t="s">
        <v>19</v>
      </c>
      <c r="K62" s="2" t="str">
        <f>J62*2539.67</f>
        <v>0</v>
      </c>
      <c r="L62" s="5"/>
    </row>
    <row r="63" spans="1:12" customHeight="1" ht="105" outlineLevel="5">
      <c r="A63" s="1"/>
      <c r="B63" s="1">
        <v>827308</v>
      </c>
      <c r="C63" s="1" t="s">
        <v>222</v>
      </c>
      <c r="D63" s="1" t="s">
        <v>223</v>
      </c>
      <c r="E63" s="2" t="s">
        <v>224</v>
      </c>
      <c r="F63" s="2" t="s">
        <v>221</v>
      </c>
      <c r="G63" s="2">
        <v>10</v>
      </c>
      <c r="H63" s="2">
        <v>0</v>
      </c>
      <c r="I63" s="1">
        <v>0</v>
      </c>
      <c r="J63" s="3" t="s">
        <v>19</v>
      </c>
      <c r="K63" s="2" t="str">
        <f>J63*2539.67</f>
        <v>0</v>
      </c>
      <c r="L63" s="5"/>
    </row>
    <row r="64" spans="1:12" customHeight="1" ht="105" outlineLevel="5">
      <c r="A64" s="1"/>
      <c r="B64" s="1">
        <v>827313</v>
      </c>
      <c r="C64" s="1" t="s">
        <v>225</v>
      </c>
      <c r="D64" s="1" t="s">
        <v>226</v>
      </c>
      <c r="E64" s="2" t="s">
        <v>227</v>
      </c>
      <c r="F64" s="2" t="s">
        <v>228</v>
      </c>
      <c r="G64" s="2" t="s">
        <v>133</v>
      </c>
      <c r="H64" s="2">
        <v>0</v>
      </c>
      <c r="I64" s="1">
        <v>0</v>
      </c>
      <c r="J64" s="3" t="s">
        <v>19</v>
      </c>
      <c r="K64" s="2" t="str">
        <f>J64*2695.56</f>
        <v>0</v>
      </c>
      <c r="L64" s="5"/>
    </row>
    <row r="65" spans="1:12" customHeight="1" ht="105" outlineLevel="5">
      <c r="A65" s="1"/>
      <c r="B65" s="1">
        <v>827321</v>
      </c>
      <c r="C65" s="1" t="s">
        <v>229</v>
      </c>
      <c r="D65" s="1" t="s">
        <v>230</v>
      </c>
      <c r="E65" s="2" t="s">
        <v>231</v>
      </c>
      <c r="F65" s="2" t="s">
        <v>33</v>
      </c>
      <c r="G65" s="2">
        <v>0</v>
      </c>
      <c r="H65" s="2">
        <v>0</v>
      </c>
      <c r="I65" s="1">
        <v>0</v>
      </c>
      <c r="J65" s="3" t="s">
        <v>19</v>
      </c>
      <c r="K65" s="2" t="str">
        <f>J65*0.00</f>
        <v>0</v>
      </c>
      <c r="L65" s="5"/>
    </row>
    <row r="66" spans="1:12" customHeight="1" ht="105" outlineLevel="5">
      <c r="A66" s="1"/>
      <c r="B66" s="1">
        <v>827326</v>
      </c>
      <c r="C66" s="1" t="s">
        <v>232</v>
      </c>
      <c r="D66" s="1" t="s">
        <v>233</v>
      </c>
      <c r="E66" s="2" t="s">
        <v>234</v>
      </c>
      <c r="F66" s="2" t="s">
        <v>235</v>
      </c>
      <c r="G66" s="2" t="s">
        <v>18</v>
      </c>
      <c r="H66" s="2">
        <v>0</v>
      </c>
      <c r="I66" s="1">
        <v>0</v>
      </c>
      <c r="J66" s="3" t="s">
        <v>19</v>
      </c>
      <c r="K66" s="2" t="str">
        <f>J66*2816.65</f>
        <v>0</v>
      </c>
      <c r="L66" s="5"/>
    </row>
    <row r="67" spans="1:12" customHeight="1" ht="105" outlineLevel="5">
      <c r="A67" s="1"/>
      <c r="B67" s="1">
        <v>827327</v>
      </c>
      <c r="C67" s="1" t="s">
        <v>236</v>
      </c>
      <c r="D67" s="1" t="s">
        <v>237</v>
      </c>
      <c r="E67" s="2" t="s">
        <v>238</v>
      </c>
      <c r="F67" s="2" t="s">
        <v>239</v>
      </c>
      <c r="G67" s="2">
        <v>5</v>
      </c>
      <c r="H67" s="2">
        <v>0</v>
      </c>
      <c r="I67" s="1">
        <v>0</v>
      </c>
      <c r="J67" s="3" t="s">
        <v>19</v>
      </c>
      <c r="K67" s="2" t="str">
        <f>J67*2809.08</f>
        <v>0</v>
      </c>
      <c r="L67" s="5"/>
    </row>
    <row r="68" spans="1:12" customHeight="1" ht="105" outlineLevel="5">
      <c r="A68" s="1"/>
      <c r="B68" s="1">
        <v>827331</v>
      </c>
      <c r="C68" s="1" t="s">
        <v>240</v>
      </c>
      <c r="D68" s="1" t="s">
        <v>241</v>
      </c>
      <c r="E68" s="2" t="s">
        <v>242</v>
      </c>
      <c r="F68" s="2" t="s">
        <v>243</v>
      </c>
      <c r="G68" s="2" t="s">
        <v>18</v>
      </c>
      <c r="H68" s="2">
        <v>0</v>
      </c>
      <c r="I68" s="1">
        <v>0</v>
      </c>
      <c r="J68" s="3" t="s">
        <v>19</v>
      </c>
      <c r="K68" s="2" t="str">
        <f>J68*1315.24</f>
        <v>0</v>
      </c>
      <c r="L68" s="5"/>
    </row>
    <row r="69" spans="1:12" customHeight="1" ht="105" outlineLevel="5">
      <c r="A69" s="1"/>
      <c r="B69" s="1">
        <v>827337</v>
      </c>
      <c r="C69" s="1" t="s">
        <v>244</v>
      </c>
      <c r="D69" s="1" t="s">
        <v>245</v>
      </c>
      <c r="E69" s="2" t="s">
        <v>246</v>
      </c>
      <c r="F69" s="2" t="s">
        <v>247</v>
      </c>
      <c r="G69" s="2" t="s">
        <v>18</v>
      </c>
      <c r="H69" s="2">
        <v>0</v>
      </c>
      <c r="I69" s="1">
        <v>0</v>
      </c>
      <c r="J69" s="3" t="s">
        <v>19</v>
      </c>
      <c r="K69" s="2" t="str">
        <f>J69*1050.38</f>
        <v>0</v>
      </c>
      <c r="L69" s="5"/>
    </row>
    <row r="70" spans="1:12" customHeight="1" ht="105" outlineLevel="5">
      <c r="A70" s="1"/>
      <c r="B70" s="1">
        <v>827339</v>
      </c>
      <c r="C70" s="1" t="s">
        <v>248</v>
      </c>
      <c r="D70" s="1" t="s">
        <v>249</v>
      </c>
      <c r="E70" s="2" t="s">
        <v>250</v>
      </c>
      <c r="F70" s="2" t="s">
        <v>251</v>
      </c>
      <c r="G70" s="2" t="s">
        <v>166</v>
      </c>
      <c r="H70" s="2">
        <v>0</v>
      </c>
      <c r="I70" s="1">
        <v>0</v>
      </c>
      <c r="J70" s="3" t="s">
        <v>19</v>
      </c>
      <c r="K70" s="2" t="str">
        <f>J70*1221.40</f>
        <v>0</v>
      </c>
      <c r="L70" s="5"/>
    </row>
    <row r="71" spans="1:12" customHeight="1" ht="105" outlineLevel="5">
      <c r="A71" s="1"/>
      <c r="B71" s="1">
        <v>827341</v>
      </c>
      <c r="C71" s="1" t="s">
        <v>252</v>
      </c>
      <c r="D71" s="1" t="s">
        <v>253</v>
      </c>
      <c r="E71" s="2" t="s">
        <v>254</v>
      </c>
      <c r="F71" s="2" t="s">
        <v>255</v>
      </c>
      <c r="G71" s="2" t="s">
        <v>133</v>
      </c>
      <c r="H71" s="2">
        <v>0</v>
      </c>
      <c r="I71" s="1">
        <v>0</v>
      </c>
      <c r="J71" s="3" t="s">
        <v>19</v>
      </c>
      <c r="K71" s="2" t="str">
        <f>J71*1748.11</f>
        <v>0</v>
      </c>
      <c r="L71" s="5"/>
    </row>
    <row r="72" spans="1:12" customHeight="1" ht="105" outlineLevel="5">
      <c r="A72" s="1"/>
      <c r="B72" s="1">
        <v>827342</v>
      </c>
      <c r="C72" s="1" t="s">
        <v>256</v>
      </c>
      <c r="D72" s="1" t="s">
        <v>257</v>
      </c>
      <c r="E72" s="2" t="s">
        <v>258</v>
      </c>
      <c r="F72" s="2" t="s">
        <v>259</v>
      </c>
      <c r="G72" s="2" t="s">
        <v>166</v>
      </c>
      <c r="H72" s="2">
        <v>0</v>
      </c>
      <c r="I72" s="1">
        <v>0</v>
      </c>
      <c r="J72" s="3" t="s">
        <v>19</v>
      </c>
      <c r="K72" s="2" t="str">
        <f>J72*641.73</f>
        <v>0</v>
      </c>
      <c r="L72" s="5"/>
    </row>
    <row r="73" spans="1:12" customHeight="1" ht="105" outlineLevel="5">
      <c r="A73" s="1"/>
      <c r="B73" s="1">
        <v>868615</v>
      </c>
      <c r="C73" s="1" t="s">
        <v>260</v>
      </c>
      <c r="D73" s="1" t="s">
        <v>261</v>
      </c>
      <c r="E73" s="2" t="s">
        <v>262</v>
      </c>
      <c r="F73" s="2" t="s">
        <v>263</v>
      </c>
      <c r="G73" s="2">
        <v>8</v>
      </c>
      <c r="H73" s="2">
        <v>0</v>
      </c>
      <c r="I73" s="1">
        <v>0</v>
      </c>
      <c r="J73" s="3" t="s">
        <v>19</v>
      </c>
      <c r="K73" s="2" t="str">
        <f>J73*5077.83</f>
        <v>0</v>
      </c>
      <c r="L7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2026-05-11T16:35:03+03:00</dcterms:created>
  <dcterms:modified xsi:type="dcterms:W3CDTF">2026-05-11T16:35:03+03:00</dcterms:modified>
  <dc:title>Untitled Spreadsheet</dc:title>
  <dc:description/>
  <dc:subject/>
  <cp:keywords/>
  <cp:category/>
</cp:coreProperties>
</file>