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<sst xmlns="http://schemas.openxmlformats.org/spreadsheetml/2006/main" uniqueCount="287">
  <si>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</si>
  <si>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</si>
  <si>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</si>
  <si>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</si>
  <si>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</si>
  <si>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</si>
  <si>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</si>
  <si>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</si>
  <si>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</si>
  <si>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</si>
  <si>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</si>
  <si>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Смесители для кухни</t>
  </si>
  <si>
    <t>Смесители для кухни G.Lauf</t>
  </si>
  <si>
    <t>Смесители для кухни G.Lauf (цинк)</t>
  </si>
  <si>
    <t>SMS-180007</t>
  </si>
  <si>
    <t>NUD4-A045</t>
  </si>
  <si>
    <t>смеситель G.Lauf для кух. мойки с пов. изливом, ø35, гайка (корона) NUD4-A045</t>
  </si>
  <si>
    <t>1 664.63 руб.</t>
  </si>
  <si>
    <t>&gt;10</t>
  </si>
  <si>
    <t>шт</t>
  </si>
  <si>
    <t>SMS-180008</t>
  </si>
  <si>
    <t>NUD4-A146</t>
  </si>
  <si>
    <t>смеситель G.Lauf для кух. мойки с пов. изливом, ø35, гайка (корона) NUD4-A146</t>
  </si>
  <si>
    <t>SMS-180019</t>
  </si>
  <si>
    <t>NUD4-A045KH</t>
  </si>
  <si>
    <t>(В)смеситель для кух. мойки с пов. изливом, ø35, гайка (корона), сатин  NUD4-A045KH</t>
  </si>
  <si>
    <t>3 169.97 руб.</t>
  </si>
  <si>
    <t>SMS-180020</t>
  </si>
  <si>
    <t>NUD4-A045KT</t>
  </si>
  <si>
    <t>(В)смеситель для кух. мойки с пов. изливом, ø35, гайка (корона), бронза  NUD4-A045KT</t>
  </si>
  <si>
    <t>SMS-180026</t>
  </si>
  <si>
    <t>NUD4-A045YB</t>
  </si>
  <si>
    <t>(В)смеситель для кух. мойки с пов. изливом, ø35, гайка (корона), черный  NUD4-A045YB</t>
  </si>
  <si>
    <t>0.00 руб.</t>
  </si>
  <si>
    <t>SMS-180030</t>
  </si>
  <si>
    <t>NUD4-A045YW</t>
  </si>
  <si>
    <t>(В)смеситель для кух. мойки с пов. изливом, ø35, гайка (корона), белый  NUD4-A045YW</t>
  </si>
  <si>
    <t>SMS-180033</t>
  </si>
  <si>
    <t>ZOP4-A045</t>
  </si>
  <si>
    <t>смеситель G.Lauf для кух. мойки с Г-образным пов. изливом, ø35, гайка (корона) ZOP4-A045</t>
  </si>
  <si>
    <t>1 951.20 руб.</t>
  </si>
  <si>
    <t>SMS-180034</t>
  </si>
  <si>
    <t>ZOP4-B045</t>
  </si>
  <si>
    <t>смеситель G.Lauf для кух. мойки с пов. изливом, ø35, гайка (корона) ZOP4-B045</t>
  </si>
  <si>
    <t>1 883.06 руб.</t>
  </si>
  <si>
    <t>SMS-180035</t>
  </si>
  <si>
    <t>ZOP4-B045KH</t>
  </si>
  <si>
    <t>(В)смеситель для кух. мойки с пов. изливом, ø35, гайка (корона),сатин ZOP4-B045KH</t>
  </si>
  <si>
    <t>SMS-180037</t>
  </si>
  <si>
    <t>ZOP4-E045</t>
  </si>
  <si>
    <t>смеситель G.Lauf для кух. мойки с гофрированным изливом, ø35 гайка ZOP4-E045</t>
  </si>
  <si>
    <t>2 377.36 руб.</t>
  </si>
  <si>
    <t>SMS-180039</t>
  </si>
  <si>
    <t>ZOP4-F045X</t>
  </si>
  <si>
    <t>смеситель G.Lauf для кух. мойки (без излива), ø35, гайка (корона), хром ZOP4-F045X</t>
  </si>
  <si>
    <t>1 547.34 руб.</t>
  </si>
  <si>
    <t>SMS-180047</t>
  </si>
  <si>
    <t>NEB4-A123</t>
  </si>
  <si>
    <t>смеситель G.Lauf для кух. мойки с пов. изливом, ø35, втулка NEB4-A123</t>
  </si>
  <si>
    <t>3 518.36 руб.</t>
  </si>
  <si>
    <t>SMS-180070</t>
  </si>
  <si>
    <t>NOB4-A128</t>
  </si>
  <si>
    <t>смеситель G.Lauf для кух. мойки с пов. изливом, ø35, втулка NOB4-A128</t>
  </si>
  <si>
    <t>2 616.47 руб.</t>
  </si>
  <si>
    <t>SMS-180085</t>
  </si>
  <si>
    <t>GOB4-A134</t>
  </si>
  <si>
    <t>смеситель G.Lauf для кух. мойки, ø35, гайка-корона, GOB4-A134</t>
  </si>
  <si>
    <t>2 189.07 руб.</t>
  </si>
  <si>
    <t>SMS-180086</t>
  </si>
  <si>
    <t>GOB4-B134</t>
  </si>
  <si>
    <t>(В)смеситель для кух. мойки, ø35, гайка-корона, GOB4-B134</t>
  </si>
  <si>
    <t>SMS-180093</t>
  </si>
  <si>
    <t>GOR4-A058</t>
  </si>
  <si>
    <t>смеситель G.Lauf для кух. мойки с пов. изливом 220мм, ø35, гайка (корона) GOR4-A058</t>
  </si>
  <si>
    <t>2 395.96 руб.</t>
  </si>
  <si>
    <t>SMS-180094</t>
  </si>
  <si>
    <t>GOR4-A058KB</t>
  </si>
  <si>
    <t>(В)смеситель для кух. мойки с пов. изливом 220мм, ø35, гайка (корона) черный GOR4-A058KB</t>
  </si>
  <si>
    <t>SMS-180097</t>
  </si>
  <si>
    <t>GOR4-B058</t>
  </si>
  <si>
    <t>смеситель G.Lauf для кух. мойки с пов. изливом 140мм, ø35, гайка (корона) GOR4-B058</t>
  </si>
  <si>
    <t>SMS-180098</t>
  </si>
  <si>
    <t>GOR4-B058KB</t>
  </si>
  <si>
    <t>(В)смеситель для кух. мойки с пов. изливом 140мм, ø35, гайка (корона) черный GOR4-B058KB</t>
  </si>
  <si>
    <t>2 542.70 руб.</t>
  </si>
  <si>
    <t>SMS-180099</t>
  </si>
  <si>
    <t>GOR4-B058KW</t>
  </si>
  <si>
    <t>(В)смеситель для кух. мойки с пов. изливом 140мм, ø35, гайка (корона) белый GOR4-B058KW</t>
  </si>
  <si>
    <t>SMS-180100</t>
  </si>
  <si>
    <t>GOR4-B058KS</t>
  </si>
  <si>
    <t>смеситель G.Lauf для кух. мойки с пов. изливом 140мм, ø35, гайка (корона) песочный GOR4-B058KS</t>
  </si>
  <si>
    <t>2 081.28 руб.</t>
  </si>
  <si>
    <t>SMS-180106</t>
  </si>
  <si>
    <t>LEF4-B232</t>
  </si>
  <si>
    <t>(В)смеситель для кух. мойки с пов. изливом, ø35, шпилька LEF4-B232</t>
  </si>
  <si>
    <t>SMS-180110</t>
  </si>
  <si>
    <t>LEF12-A232</t>
  </si>
  <si>
    <t>(В)настенный смеситель для кух. мойки, ø35, LEF12-A233</t>
  </si>
  <si>
    <t>SMS-180113</t>
  </si>
  <si>
    <t>LOF4-A033</t>
  </si>
  <si>
    <t>(В)смеситель для кух. мойки с пов. изливом, ø35, шпилька LOF4-A033</t>
  </si>
  <si>
    <t>3 202.59 руб.</t>
  </si>
  <si>
    <t>SMS-180114</t>
  </si>
  <si>
    <t>LOF4-C033</t>
  </si>
  <si>
    <t>(В)смеситель для кух. мойки с пов. изливом, ø35, шпилька LOF4-C033</t>
  </si>
  <si>
    <t>SMS-180118</t>
  </si>
  <si>
    <t>LOF12-A033</t>
  </si>
  <si>
    <t>(В)настенный смеситель для кух. мойки, ø35, LOF12-A033</t>
  </si>
  <si>
    <t>3 246.48 руб.</t>
  </si>
  <si>
    <t>SMS-180134</t>
  </si>
  <si>
    <t>KLO4-A048KT</t>
  </si>
  <si>
    <t>(В)смеситель для кух. мойки с пов. изливом, ø40 шпилька, бронза KLO4-A048KT</t>
  </si>
  <si>
    <t>1 900.00 руб.</t>
  </si>
  <si>
    <t>SMS-180146</t>
  </si>
  <si>
    <t>KLO12-A048</t>
  </si>
  <si>
    <t>настенный смеситель G.Lauf для кух. мойки с плоским пов. изливом, ø40, встр. переключение KLO12-A048</t>
  </si>
  <si>
    <t>2 077.57 руб.</t>
  </si>
  <si>
    <t>SMS-180147</t>
  </si>
  <si>
    <t>8G4-A018</t>
  </si>
  <si>
    <t>смеситель G.Lauf для кух. м. с пов. изл., ø40, гайка кор. 8G4-A018</t>
  </si>
  <si>
    <t>1 819.88 руб.</t>
  </si>
  <si>
    <t>SMS-180148</t>
  </si>
  <si>
    <t>8G4-A180</t>
  </si>
  <si>
    <t>смеситель G.Lauf для кух. м. с пов. изл., ø40, гайка кор. 8G4-A180</t>
  </si>
  <si>
    <t>SMS-180149</t>
  </si>
  <si>
    <t>8G4-A181</t>
  </si>
  <si>
    <t>смеситель G.Lauf для кух. м. с пов. изл., ø40, гайка кор. 8G4-A181</t>
  </si>
  <si>
    <t>SMS-180150</t>
  </si>
  <si>
    <t>8G4-A182</t>
  </si>
  <si>
    <t>смеситель G.Lauf для кух. м. с пов. изл., ø40, гайка кор. 8G4-A182</t>
  </si>
  <si>
    <t>SMS-180151</t>
  </si>
  <si>
    <t>8G4-E181</t>
  </si>
  <si>
    <t>смеситель G.Lauf для кух. мойки с гофрированным изливом, ø40 гайка кор. 8G4-E181</t>
  </si>
  <si>
    <t>2 005.71 руб.</t>
  </si>
  <si>
    <t>SMS-180152</t>
  </si>
  <si>
    <t>8G4-A181KB</t>
  </si>
  <si>
    <t>смеситель G.Lauf для кух. мойки с пов. изливом, ø40, гайка (корона), черный 8G4-A181KB</t>
  </si>
  <si>
    <t>2 111.01 руб.</t>
  </si>
  <si>
    <t>SMS-180153</t>
  </si>
  <si>
    <t>8G4-A181KS</t>
  </si>
  <si>
    <t>смеситель G.Lauf для кух. мойки с пов. изливом, ø40, гайка (корона), песочный 8G4-A181KS</t>
  </si>
  <si>
    <t>SMS-180154</t>
  </si>
  <si>
    <t>8G4-A181KW</t>
  </si>
  <si>
    <t>смеситель G.Lauf для кух. мойки с пов. изливом, ø40, гайка (корона),белый 8G4-A181KW</t>
  </si>
  <si>
    <t>SMS-180155</t>
  </si>
  <si>
    <t>8G4-A181KH</t>
  </si>
  <si>
    <t>смеситель G.Lauf для кух. мойки с пов. изливом, ø40, гайка (корона), сатин 8G4-A181KH</t>
  </si>
  <si>
    <t>2 208.88 руб.</t>
  </si>
  <si>
    <t>SMS-180156</t>
  </si>
  <si>
    <t>8G4-A181KT</t>
  </si>
  <si>
    <t>смеситель G.Lauf для кух. мойки с пов. изливом, ø40, гайка (корона), бронза 8G4-A181KT</t>
  </si>
  <si>
    <t>SMS-180165</t>
  </si>
  <si>
    <t>ZAR4-B181</t>
  </si>
  <si>
    <t>(В)смеситель для кух. м. с пов. изл, ø40, гайка ZAR4-B181</t>
  </si>
  <si>
    <t>3 349.40 руб.</t>
  </si>
  <si>
    <t>SMS-180169</t>
  </si>
  <si>
    <t>4T4-A043</t>
  </si>
  <si>
    <t>смеситель G.Lauf для кух. м. с пов. изл. 240мм, ø40, гайка 4T4-A043</t>
  </si>
  <si>
    <t>1 508.93 руб.</t>
  </si>
  <si>
    <t>SMS-180170</t>
  </si>
  <si>
    <t>4T4-A180</t>
  </si>
  <si>
    <t>смеситель G.Lauf для кух. м. с пов. изл. 240мм, ø40, гайка 4T4-A180</t>
  </si>
  <si>
    <t>SMS-180171</t>
  </si>
  <si>
    <t>4T4-B043</t>
  </si>
  <si>
    <t>смеситель G.Lauf для кух. м. с пов. изл. 140мм, ø40, гайка 4T4-B043</t>
  </si>
  <si>
    <t>1 468.04 руб.</t>
  </si>
  <si>
    <t>&gt;25</t>
  </si>
  <si>
    <t>SMS-180172</t>
  </si>
  <si>
    <t>4T4-B180</t>
  </si>
  <si>
    <t>смеситель G.Lauf для кух. м. с пов. изл. 140мм, ø40, гайка 4T4-B180</t>
  </si>
  <si>
    <t>SMS-180181</t>
  </si>
  <si>
    <t>4P4-A043</t>
  </si>
  <si>
    <t>смеситель G.Lauf для кух. м. с пов. изл 240мм, ø40, шпил. 4P4-A043</t>
  </si>
  <si>
    <t>1 267.35 руб.</t>
  </si>
  <si>
    <t>SMS-180182</t>
  </si>
  <si>
    <t>4P4-B043</t>
  </si>
  <si>
    <t>смеситель G.Lauf для кух. м. с пов. изл 140мм, ø40, шпил. 4P4-B043</t>
  </si>
  <si>
    <t>1 235.14 руб.</t>
  </si>
  <si>
    <t>SMS-180207</t>
  </si>
  <si>
    <t>QMT4-A722</t>
  </si>
  <si>
    <t>смеситель G.Lauf для кух. мойки с пов. изливом, кер. (1/2) 180°, шпилька QMT4-A722</t>
  </si>
  <si>
    <t>1 484.16 руб.</t>
  </si>
  <si>
    <t>SMS-180208</t>
  </si>
  <si>
    <t>QMT4-B722</t>
  </si>
  <si>
    <t>смеситель G.Lauf для кух. мойки с пов. изливом, кер. (1/2) 180°, шпилька QMT4-B722</t>
  </si>
  <si>
    <t>1 636.54 руб.</t>
  </si>
  <si>
    <t>SMS-180209</t>
  </si>
  <si>
    <t>QMT4-C722</t>
  </si>
  <si>
    <t>смеситель G.Lauf для умывальника или  кух. мойки с пов. изливом, кер. (1/2) 180°, шпилька</t>
  </si>
  <si>
    <t>1 650.16 руб.</t>
  </si>
  <si>
    <t>SMS-180213</t>
  </si>
  <si>
    <t>QFR4-A722</t>
  </si>
  <si>
    <t>смеситель G.Lauf для кух. мойки с пов. изливом, кер. (1/2) 180°, гайка QFR4-A722</t>
  </si>
  <si>
    <t>1 398.68 руб.</t>
  </si>
  <si>
    <t>SMS-180214</t>
  </si>
  <si>
    <t>QFR4-A827</t>
  </si>
  <si>
    <t>смеситель G.Lauf для кух. мойки с пов. изливом, кер. (1/2) 180°, гайка QFR4-A827</t>
  </si>
  <si>
    <t>SMS-180219</t>
  </si>
  <si>
    <t>QTZ4-A827</t>
  </si>
  <si>
    <t>смеситель G.Lauf для кух. мойки с пов. изливом, кер. (1/2) 180°, гайка (корона) QTZ4-A827</t>
  </si>
  <si>
    <t>2 055.26 руб.</t>
  </si>
  <si>
    <t>SMS-180220</t>
  </si>
  <si>
    <t>QTZ4-A856</t>
  </si>
  <si>
    <t>смеситель G.Lauf для кух. мойки с пов. изливом, кер. (1/2) 180°, гайка (корона) QTZ4-A856</t>
  </si>
  <si>
    <t>SMS-180221</t>
  </si>
  <si>
    <t>QTZ4-B827</t>
  </si>
  <si>
    <t>смеситель G.Lauf для кух. мойки с пов. изливом, кер. (1/2) 180°, гайка (корона) QTZ4-B827</t>
  </si>
  <si>
    <t>2 049.08 руб.</t>
  </si>
  <si>
    <t>SMS-180222</t>
  </si>
  <si>
    <t>QTZ4-B856</t>
  </si>
  <si>
    <t>смеситель G.Lauf для кух. мойки с пов. изливом, кер. (1/2) 180°, гайка (корона) QTZ4-B856</t>
  </si>
  <si>
    <t>SMS-180223</t>
  </si>
  <si>
    <t>QTZ4-C827</t>
  </si>
  <si>
    <t>смеситель G.Lauf для умывальника или  кух. мойки  с пов. изливом, кер. (1/2) 180°, гайка (корона)</t>
  </si>
  <si>
    <t>2 028.01 руб.</t>
  </si>
  <si>
    <t>SMS-180224</t>
  </si>
  <si>
    <t>QTZ4-C856</t>
  </si>
  <si>
    <t>смеситель G.Lauf для умывальника или  кух. мойки с пов. изливом, кер. (1/2) 180°, гайка (корона)</t>
  </si>
  <si>
    <t>SMS-180225</t>
  </si>
  <si>
    <t>QTZ4-D827</t>
  </si>
  <si>
    <t>смеситель G.Lauf для кух. мойки с пов. изливом, кер. (1/2) 180°, гайка (корона) QTZ4-D827</t>
  </si>
  <si>
    <t>2 078.81 руб.</t>
  </si>
  <si>
    <t>SMS-180226</t>
  </si>
  <si>
    <t>QTZ4-D856</t>
  </si>
  <si>
    <t>смеситель G.Lauf для кух. мойки с пов. изливом, кер. (1/2) 180°, гайка (корона) QTZ4-D856</t>
  </si>
  <si>
    <t>SMS-180231</t>
  </si>
  <si>
    <t>QTZ4-E827</t>
  </si>
  <si>
    <t>смеситель G.Lauf для кух. мойки с гиб. изливом, кер. (1/2) 180°, гайка (корона),  QTZ4-E827</t>
  </si>
  <si>
    <t>2 206.40 руб.</t>
  </si>
  <si>
    <t>SMS-180239</t>
  </si>
  <si>
    <t>QTZ14-A827</t>
  </si>
  <si>
    <t>(В)моно-смеситель для умывальника / мойки, кер. (1/2), гайка QTZ14-A827</t>
  </si>
  <si>
    <t>SMS-180244</t>
  </si>
  <si>
    <t>QML4-A827</t>
  </si>
  <si>
    <t>смеситель G.Lauf для кух. мойки с пов. изливом, кер. (1/2) 180°, гайка (корона) QML4-A827</t>
  </si>
  <si>
    <t>2 305.52 руб.</t>
  </si>
  <si>
    <t>SMS-180245</t>
  </si>
  <si>
    <t>QML4-C827</t>
  </si>
  <si>
    <t>смеситель G.Lauf для кух. мойки с пов. изливом, кер. (1/2) 180°, гайка (корона) QML4-C827</t>
  </si>
  <si>
    <t>2 299.32 руб.</t>
  </si>
  <si>
    <t>SMS-180249</t>
  </si>
  <si>
    <t>QML14-A119</t>
  </si>
  <si>
    <t>моно-смеситель G.Lauf для умывальника / мойки, кер. (1/2) 90°, гайка QML14-A119</t>
  </si>
  <si>
    <t>1 076.58 руб.</t>
  </si>
  <si>
    <t>SMS-180255</t>
  </si>
  <si>
    <t>JML4-A605</t>
  </si>
  <si>
    <t>смеситель G.Lauf для кух. мойки с пов. изливом, Резиновая (3/8), гайка JML4-A605 (2 шт в кор)</t>
  </si>
  <si>
    <t>859.77 руб.</t>
  </si>
  <si>
    <t>&gt;50</t>
  </si>
  <si>
    <t>SMS-180257</t>
  </si>
  <si>
    <t>JMX4-A605</t>
  </si>
  <si>
    <t>смеситель G.Lauf для кух. мойки с пов. изливом, кер. (1/2) 180°, гайка JMX4-A605 (2 ШТ в кор)</t>
  </si>
  <si>
    <t>999.76 руб.</t>
  </si>
  <si>
    <t>SMS-180259</t>
  </si>
  <si>
    <t>JMX12-A605</t>
  </si>
  <si>
    <t>настенный смеситель G.Lauf для кух. мойки, кер. (1/2) 180° JMX12-A605 (2 ШТ в кор)</t>
  </si>
  <si>
    <t>1 430.87 руб.</t>
  </si>
  <si>
    <t>SMS-180260</t>
  </si>
  <si>
    <t>JMX14-A605</t>
  </si>
  <si>
    <t>МОНО-смеситель G.Lauf для умывальника / мойки, кер. (1/2) 180°, гайка JMX14-A605 (3 ШТ в кор)</t>
  </si>
  <si>
    <t>525.27 руб.</t>
  </si>
  <si>
    <t>SMS-180712</t>
  </si>
  <si>
    <t>GOG4-A012</t>
  </si>
  <si>
    <t>Смеситель G.Lauf  для кухни  с выдвижным изливом, ø35, гайка корона GOG4-A012</t>
  </si>
  <si>
    <t>4 156.37 руб.</t>
  </si>
  <si>
    <t>SMS-180763</t>
  </si>
  <si>
    <t>NUD4-A045MG</t>
  </si>
  <si>
    <t>Смеситель для кух. мойки с пов. изливом, ø35, гайка (корона), ГРАФИТ, G.Lauf Z (1/10шт)</t>
  </si>
  <si>
    <t>2 052.00 руб.</t>
  </si>
  <si>
    <t>SMS-180766</t>
  </si>
  <si>
    <t>LYB-4002MG</t>
  </si>
  <si>
    <t>Смеситель для кух. мойки с пов. изливом, ø35, гайка, ГРАФИТ, G.Lauf Al (1/20)</t>
  </si>
  <si>
    <t>2 351.51 руб.</t>
  </si>
  <si>
    <t>SMS-180788</t>
  </si>
  <si>
    <t>ZDN4-A167</t>
  </si>
  <si>
    <t>Смеситель для кух. мойки с ВЫТЯЖНЫМ изливом, ø40, вернее крепление, G.Lauf Z/S (1/10шт)</t>
  </si>
  <si>
    <t>3 063.89 руб.</t>
  </si>
  <si>
    <t>SMS-180789</t>
  </si>
  <si>
    <t>ZDN4-B167</t>
  </si>
  <si>
    <t>3 156.82 руб.</t>
  </si>
  <si>
    <t>SMS-180790</t>
  </si>
  <si>
    <t>ZDN4-C167</t>
  </si>
  <si>
    <t>Смеситель для кух. мойки с пов. изливом, ø40, вернее крепление, G.Lauf Z/S (1/10шт)</t>
  </si>
  <si>
    <t>2 308.15 руб.</t>
  </si>
  <si>
    <t>SMS-180791</t>
  </si>
  <si>
    <t>ZDN4-C183</t>
  </si>
  <si>
    <t>2 223.90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</si>
</sst>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e1618e_a88f_11ea_8135_003048fd731b_cfa97196_7e65_11eb_8259_003048fd731b1.jpeg"/><Relationship Id="rId2" Type="http://schemas.openxmlformats.org/officeDocument/2006/relationships/image" Target="../media/4ce16190_a88f_11ea_8135_003048fd731b_cfa97197_7e65_11eb_8259_003048fd731b2.jpeg"/><Relationship Id="rId3" Type="http://schemas.openxmlformats.org/officeDocument/2006/relationships/image" Target="../media/4ce161a6_a88f_11ea_8135_003048fd731b_cfa97198_7e65_11eb_8259_003048fd731b3.jpeg"/><Relationship Id="rId4" Type="http://schemas.openxmlformats.org/officeDocument/2006/relationships/image" Target="../media/4ce161a8_a88f_11ea_8135_003048fd731b_cfa97199_7e65_11eb_8259_003048fd731b4.jpeg"/><Relationship Id="rId5" Type="http://schemas.openxmlformats.org/officeDocument/2006/relationships/image" Target="../media/4ce161b4_a88f_11ea_8135_003048fd731b_cfa9719a_7e65_11eb_8259_003048fd731b5.jpeg"/><Relationship Id="rId6" Type="http://schemas.openxmlformats.org/officeDocument/2006/relationships/image" Target="../media/4ce161bc_a88f_11ea_8135_003048fd731b_cfa9719b_7e65_11eb_8259_003048fd731b6.jpeg"/><Relationship Id="rId7" Type="http://schemas.openxmlformats.org/officeDocument/2006/relationships/image" Target="../media/5f07511e_a8d2_11ea_8135_003048fd731b_cfa9719c_7e65_11eb_8259_003048fd731b7.jpeg"/><Relationship Id="rId8" Type="http://schemas.openxmlformats.org/officeDocument/2006/relationships/image" Target="../media/5f075120_a8d2_11ea_8135_003048fd731b_cfa9719d_7e65_11eb_8259_003048fd731b8.jpeg"/><Relationship Id="rId9" Type="http://schemas.openxmlformats.org/officeDocument/2006/relationships/image" Target="../media/5f075122_a8d2_11ea_8135_003048fd731b_cfa9719e_7e65_11eb_8259_003048fd731b9.jpeg"/><Relationship Id="rId10" Type="http://schemas.openxmlformats.org/officeDocument/2006/relationships/image" Target="../media/5f075126_a8d2_11ea_8135_003048fd731b_cfa971a0_7e65_11eb_8259_003048fd731b10.jpeg"/><Relationship Id="rId11" Type="http://schemas.openxmlformats.org/officeDocument/2006/relationships/image" Target="../media/5f07512a_a8d2_11ea_8135_003048fd731b_cfa971a2_7e65_11eb_8259_003048fd731b11.jpeg"/><Relationship Id="rId12" Type="http://schemas.openxmlformats.org/officeDocument/2006/relationships/image" Target="../media/5f07513a_a8d2_11ea_8135_003048fd731b_cfa971a3_7e65_11eb_8259_003048fd731b12.jpeg"/><Relationship Id="rId13" Type="http://schemas.openxmlformats.org/officeDocument/2006/relationships/image" Target="../media/5f075168_a8d2_11ea_8135_003048fd731b_cfa971a6_7e65_11eb_8259_003048fd731b13.jpeg"/><Relationship Id="rId14" Type="http://schemas.openxmlformats.org/officeDocument/2006/relationships/image" Target="../media/5f075186_a8d2_11ea_8135_003048fd731b_cfa971a8_7e65_11eb_8259_003048fd731b14.jpeg"/><Relationship Id="rId15" Type="http://schemas.openxmlformats.org/officeDocument/2006/relationships/image" Target="../media/5f075188_a8d2_11ea_8135_003048fd731b_cfa971a9_7e65_11eb_8259_003048fd731b15.jpeg"/><Relationship Id="rId16" Type="http://schemas.openxmlformats.org/officeDocument/2006/relationships/image" Target="../media/5f075196_a8d2_11ea_8135_003048fd731b_cfa971aa_7e65_11eb_8259_003048fd731b16.jpeg"/><Relationship Id="rId17" Type="http://schemas.openxmlformats.org/officeDocument/2006/relationships/image" Target="../media/5f075198_a8d2_11ea_8135_003048fd731b_cfa971ab_7e65_11eb_8259_003048fd731b17.jpeg"/><Relationship Id="rId18" Type="http://schemas.openxmlformats.org/officeDocument/2006/relationships/image" Target="../media/5f07519e_a8d2_11ea_8135_003048fd731b_cfa971ae_7e65_11eb_8259_003048fd731b18.jpeg"/><Relationship Id="rId19" Type="http://schemas.openxmlformats.org/officeDocument/2006/relationships/image" Target="../media/5f0751a0_a8d2_11ea_8135_003048fd731b_cfa971af_7e65_11eb_8259_003048fd731b19.jpeg"/><Relationship Id="rId20" Type="http://schemas.openxmlformats.org/officeDocument/2006/relationships/image" Target="../media/5f0751a2_a8d2_11ea_8135_003048fd731b_cfa971b0_7e65_11eb_8259_003048fd731b20.jpeg"/><Relationship Id="rId21" Type="http://schemas.openxmlformats.org/officeDocument/2006/relationships/image" Target="../media/5f0751a4_a8d2_11ea_8135_003048fd731b_cfa971b1_7e65_11eb_8259_003048fd731b21.jpeg"/><Relationship Id="rId22" Type="http://schemas.openxmlformats.org/officeDocument/2006/relationships/image" Target="../media/5f0751b0_a8d2_11ea_8135_003048fd731b_cfa971b2_7e65_11eb_8259_003048fd731b22.jpeg"/><Relationship Id="rId23" Type="http://schemas.openxmlformats.org/officeDocument/2006/relationships/image" Target="../media/5f0751b8_a8d2_11ea_8135_003048fd731b_cfa971b3_7e65_11eb_8259_003048fd731b23.jpeg"/><Relationship Id="rId24" Type="http://schemas.openxmlformats.org/officeDocument/2006/relationships/image" Target="../media/5f0751be_a8d2_11ea_8135_003048fd731b_cfa971b4_7e65_11eb_8259_003048fd731b24.jpeg"/><Relationship Id="rId25" Type="http://schemas.openxmlformats.org/officeDocument/2006/relationships/image" Target="../media/5f0751c0_a8d2_11ea_8135_003048fd731b_cfa971b5_7e65_11eb_8259_003048fd731b25.jpeg"/><Relationship Id="rId26" Type="http://schemas.openxmlformats.org/officeDocument/2006/relationships/image" Target="../media/5f0751c8_a8d2_11ea_8135_003048fd731b_cfa971b6_7e65_11eb_8259_003048fd731b26.jpeg"/><Relationship Id="rId27" Type="http://schemas.openxmlformats.org/officeDocument/2006/relationships/image" Target="../media/5f0751e8_a8d2_11ea_8135_003048fd731b_cfa971b8_7e65_11eb_8259_003048fd731b27.jpeg"/><Relationship Id="rId28" Type="http://schemas.openxmlformats.org/officeDocument/2006/relationships/image" Target="../media/5f075200_a8d2_11ea_8135_003048fd731b_cfa971bb_7e65_11eb_8259_003048fd731b28.jpeg"/><Relationship Id="rId29" Type="http://schemas.openxmlformats.org/officeDocument/2006/relationships/image" Target="../media/5f075202_a8d2_11ea_8135_003048fd731b_cfa971bc_7e65_11eb_8259_003048fd731b29.jpeg"/><Relationship Id="rId30" Type="http://schemas.openxmlformats.org/officeDocument/2006/relationships/image" Target="../media/5f075204_a8d2_11ea_8135_003048fd731b_cfa971bd_7e65_11eb_8259_003048fd731b30.jpeg"/><Relationship Id="rId31" Type="http://schemas.openxmlformats.org/officeDocument/2006/relationships/image" Target="../media/5f075206_a8d2_11ea_8135_003048fd731b_cfa971be_7e65_11eb_8259_003048fd731b31.jpeg"/><Relationship Id="rId32" Type="http://schemas.openxmlformats.org/officeDocument/2006/relationships/image" Target="../media/5f075208_a8d2_11ea_8135_003048fd731b_cfa971bf_7e65_11eb_8259_003048fd731b32.jpeg"/><Relationship Id="rId33" Type="http://schemas.openxmlformats.org/officeDocument/2006/relationships/image" Target="../media/5f07520a_a8d2_11ea_8135_003048fd731b_cfa971c0_7e65_11eb_8259_003048fd731b33.jpeg"/><Relationship Id="rId34" Type="http://schemas.openxmlformats.org/officeDocument/2006/relationships/image" Target="../media/5f07520c_a8d2_11ea_8135_003048fd731b_cfa971c1_7e65_11eb_8259_003048fd731b34.jpeg"/><Relationship Id="rId35" Type="http://schemas.openxmlformats.org/officeDocument/2006/relationships/image" Target="../media/5f07520e_a8d2_11ea_8135_003048fd731b_cfa971c2_7e65_11eb_8259_003048fd731b35.jpeg"/><Relationship Id="rId36" Type="http://schemas.openxmlformats.org/officeDocument/2006/relationships/image" Target="../media/5f075210_a8d2_11ea_8135_003048fd731b_cfa971c3_7e65_11eb_8259_003048fd731b36.jpeg"/><Relationship Id="rId37" Type="http://schemas.openxmlformats.org/officeDocument/2006/relationships/image" Target="../media/5f075212_a8d2_11ea_8135_003048fd731b_cfa971c4_7e65_11eb_8259_003048fd731b37.jpeg"/><Relationship Id="rId38" Type="http://schemas.openxmlformats.org/officeDocument/2006/relationships/image" Target="../media/5f075214_a8d2_11ea_8135_003048fd731b_cfa971c5_7e65_11eb_8259_003048fd731b38.jpeg"/><Relationship Id="rId39" Type="http://schemas.openxmlformats.org/officeDocument/2006/relationships/image" Target="../media/5f075226_a8d2_11ea_8135_003048fd731b_cfa971c6_7e65_11eb_8259_003048fd731b39.jpeg"/><Relationship Id="rId40" Type="http://schemas.openxmlformats.org/officeDocument/2006/relationships/image" Target="../media/5f07522e_a8d2_11ea_8135_003048fd731b_cfa971ca_7e65_11eb_8259_003048fd731b40.jpeg"/><Relationship Id="rId41" Type="http://schemas.openxmlformats.org/officeDocument/2006/relationships/image" Target="../media/5f075230_a8d2_11ea_8135_003048fd731b_cfa971cb_7e65_11eb_8259_003048fd731b41.jpeg"/><Relationship Id="rId42" Type="http://schemas.openxmlformats.org/officeDocument/2006/relationships/image" Target="../media/5f075232_a8d2_11ea_8135_003048fd731b_cfa971cc_7e65_11eb_8259_003048fd731b42.jpeg"/><Relationship Id="rId43" Type="http://schemas.openxmlformats.org/officeDocument/2006/relationships/image" Target="../media/5f075234_a8d2_11ea_8135_003048fd731b_cfa971cd_7e65_11eb_8259_003048fd731b43.jpeg"/><Relationship Id="rId44" Type="http://schemas.openxmlformats.org/officeDocument/2006/relationships/image" Target="../media/5f075246_a8d2_11ea_8135_003048fd731b_cfa971ce_7e65_11eb_8259_003048fd731b44.jpeg"/><Relationship Id="rId45" Type="http://schemas.openxmlformats.org/officeDocument/2006/relationships/image" Target="../media/5f075248_a8d2_11ea_8135_003048fd731b_cfa971cf_7e65_11eb_8259_003048fd731b45.jpeg"/><Relationship Id="rId46" Type="http://schemas.openxmlformats.org/officeDocument/2006/relationships/image" Target="../media/5f07527a_a8d2_11ea_8135_003048fd731b_cfa971d0_7e65_11eb_8259_003048fd731b46.jpeg"/><Relationship Id="rId47" Type="http://schemas.openxmlformats.org/officeDocument/2006/relationships/image" Target="../media/5f07527c_a8d2_11ea_8135_003048fd731b_cfa971d1_7e65_11eb_8259_003048fd731b47.jpeg"/><Relationship Id="rId48" Type="http://schemas.openxmlformats.org/officeDocument/2006/relationships/image" Target="../media/5f07527e_a8d2_11ea_8135_003048fd731b_cfa971d2_7e65_11eb_8259_003048fd731b48.jpeg"/><Relationship Id="rId49" Type="http://schemas.openxmlformats.org/officeDocument/2006/relationships/image" Target="../media/5f075286_a8d2_11ea_8135_003048fd731b_cfa971d3_7e65_11eb_8259_003048fd731b49.jpeg"/><Relationship Id="rId50" Type="http://schemas.openxmlformats.org/officeDocument/2006/relationships/image" Target="../media/5f075288_a8d2_11ea_8135_003048fd731b_cfa971d4_7e65_11eb_8259_003048fd731b50.jpeg"/><Relationship Id="rId51" Type="http://schemas.openxmlformats.org/officeDocument/2006/relationships/image" Target="../media/5f075292_a8d2_11ea_8135_003048fd731b_cfa971d5_7e65_11eb_8259_003048fd731b51.jpeg"/><Relationship Id="rId52" Type="http://schemas.openxmlformats.org/officeDocument/2006/relationships/image" Target="../media/5f075294_a8d2_11ea_8135_003048fd731b_cfa971d6_7e65_11eb_8259_003048fd731b52.jpeg"/><Relationship Id="rId53" Type="http://schemas.openxmlformats.org/officeDocument/2006/relationships/image" Target="../media/5f075296_a8d2_11ea_8135_003048fd731b_cfa971d7_7e65_11eb_8259_003048fd731b53.jpeg"/><Relationship Id="rId54" Type="http://schemas.openxmlformats.org/officeDocument/2006/relationships/image" Target="../media/5f075298_a8d2_11ea_8135_003048fd731b_cfa971d8_7e65_11eb_8259_003048fd731b54.jpeg"/><Relationship Id="rId55" Type="http://schemas.openxmlformats.org/officeDocument/2006/relationships/image" Target="../media/5f07529a_a8d2_11ea_8135_003048fd731b_cfa971d9_7e65_11eb_8259_003048fd731b55.jpeg"/><Relationship Id="rId56" Type="http://schemas.openxmlformats.org/officeDocument/2006/relationships/image" Target="../media/6580539e_a8d2_11ea_8135_003048fd731b_cfa971da_7e65_11eb_8259_003048fd731b56.jpeg"/><Relationship Id="rId57" Type="http://schemas.openxmlformats.org/officeDocument/2006/relationships/image" Target="../media/658053a0_a8d2_11ea_8135_003048fd731b_cfa971db_7e65_11eb_8259_003048fd731b57.jpeg"/><Relationship Id="rId58" Type="http://schemas.openxmlformats.org/officeDocument/2006/relationships/image" Target="../media/658053a2_a8d2_11ea_8135_003048fd731b_cfa971dc_7e65_11eb_8259_003048fd731b58.jpeg"/><Relationship Id="rId59" Type="http://schemas.openxmlformats.org/officeDocument/2006/relationships/image" Target="../media/658053ac_a8d2_11ea_8135_003048fd731b_cfa971e1_7e65_11eb_8259_003048fd731b59.jpeg"/><Relationship Id="rId60" Type="http://schemas.openxmlformats.org/officeDocument/2006/relationships/image" Target="../media/658053bc_a8d2_11ea_8135_003048fd731b_cfa971e3_7e65_11eb_8259_003048fd731b60.jpeg"/><Relationship Id="rId61" Type="http://schemas.openxmlformats.org/officeDocument/2006/relationships/image" Target="../media/658053c6_a8d2_11ea_8135_003048fd731b_cfa971e4_7e65_11eb_8259_003048fd731b61.jpeg"/><Relationship Id="rId62" Type="http://schemas.openxmlformats.org/officeDocument/2006/relationships/image" Target="../media/658053c8_a8d2_11ea_8135_003048fd731b_cfa971e5_7e65_11eb_8259_003048fd731b62.jpeg"/><Relationship Id="rId63" Type="http://schemas.openxmlformats.org/officeDocument/2006/relationships/image" Target="../media/658053d0_a8d2_11ea_8135_003048fd731b_cfa971e6_7e65_11eb_8259_003048fd731b63.jpeg"/><Relationship Id="rId64" Type="http://schemas.openxmlformats.org/officeDocument/2006/relationships/image" Target="../media/658053dc_a8d2_11ea_8135_003048fd731b_cfa971e7_7e65_11eb_8259_003048fd731b64.jpeg"/><Relationship Id="rId65" Type="http://schemas.openxmlformats.org/officeDocument/2006/relationships/image" Target="../media/658053e0_a8d2_11ea_8135_003048fd731b_cfa971e8_7e65_11eb_8259_003048fd731b65.jpeg"/><Relationship Id="rId66" Type="http://schemas.openxmlformats.org/officeDocument/2006/relationships/image" Target="../media/658053e4_a8d2_11ea_8135_003048fd731b_cfa971e9_7e65_11eb_8259_003048fd731b66.jpeg"/><Relationship Id="rId67" Type="http://schemas.openxmlformats.org/officeDocument/2006/relationships/image" Target="../media/658053e6_a8d2_11ea_8135_003048fd731b_cfa971ea_7e65_11eb_8259_003048fd731b67.jpeg"/><Relationship Id="rId68" Type="http://schemas.openxmlformats.org/officeDocument/2006/relationships/image" Target="../media/4b79ff42_fe7c_11ec_a2d8_00259070b487_a73d6bdb_3fbb_11ef_a5f3_047c1617b14368.png"/><Relationship Id="rId69" Type="http://schemas.openxmlformats.org/officeDocument/2006/relationships/image" Target="../media/5e9c58a1_6e09_11f1_a8ed_047c1617b143_cdb18595_7159_11f1_a8f1_047c1617b14369.jpeg"/><Relationship Id="rId70" Type="http://schemas.openxmlformats.org/officeDocument/2006/relationships/image" Target="../media/5e9c58a7_6e09_11f1_a8ed_047c1617b143_dee899d0_7155_11f1_a8f1_047c1617b14370.jpeg"/><Relationship Id="rId71" Type="http://schemas.openxmlformats.org/officeDocument/2006/relationships/image" Target="../media/6685bca9_6e51_11f1_a8ed_047c1617b143_cdb1859b_7159_11f1_a8f1_047c1617b14371.jpeg"/><Relationship Id="rId72" Type="http://schemas.openxmlformats.org/officeDocument/2006/relationships/image" Target="../media/6685bcab_6e51_11f1_a8ed_047c1617b143_cdb1859c_7159_11f1_a8f1_047c1617b14372.jpeg"/><Relationship Id="rId73" Type="http://schemas.openxmlformats.org/officeDocument/2006/relationships/image" Target="../media/6685bcad_6e51_11f1_a8ed_047c1617b143_cdb1859d_7159_11f1_a8f1_047c1617b14373.jpeg"/><Relationship Id="rId74" Type="http://schemas.openxmlformats.org/officeDocument/2006/relationships/image" Target="../media/6685bcaf_6e51_11f1_a8ed_047c1617b143_cdb1859e_7159_11f1_a8f1_047c1617b1437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6" name="Image_51" descr="Image_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7" name="Image_52" descr="Image_5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8" name="Image_53" descr="Image_5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9" name="Image_54" descr="Image_5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0" name="Image_55" descr="Image_5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1" name="Image_56" descr="Image_5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2" name="Image_57" descr="Image_5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3" name="Image_58" descr="Image_5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4" name="Image_59" descr="Image_5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5" name="Image_60" descr="Image_60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6" name="Image_61" descr="Image_61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7" name="Image_62" descr="Image_62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8" name="Image_63" descr="Image_63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9" name="Image_64" descr="Image_64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0" name="Image_65" descr="Image_65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1" name="Image_66" descr="Image_66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2" name="Image_67" descr="Image_6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3" name="Image_68" descr="Image_6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4" name="Image_69" descr="Image_6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5" name="Image_70" descr="Image_70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6" name="Image_71" descr="Image_71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7" name="Image_72" descr="Image_72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8" name="Image_73" descr="Image_73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9" name="Image_74" descr="Image_74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0" name="Image_75" descr="Image_75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1" name="Image_76" descr="Image_76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2" name="Image_77" descr="Image_7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3" name="Image_78" descr="Image_78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4" name="Image_79" descr="Image_7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827089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J6*1664.63</f>
        <v>0</v>
      </c>
      <c r="L6" s="5"/>
    </row>
    <row r="7" spans="1:12" customHeight="1" ht="105" outlineLevel="5">
      <c r="A7" s="1"/>
      <c r="B7" s="1">
        <v>827090</v>
      </c>
      <c r="C7" s="1" t="s">
        <v>20</v>
      </c>
      <c r="D7" s="1" t="s">
        <v>21</v>
      </c>
      <c r="E7" s="2" t="s">
        <v>22</v>
      </c>
      <c r="F7" s="2" t="s">
        <v>17</v>
      </c>
      <c r="G7" s="2">
        <v>9</v>
      </c>
      <c r="H7" s="2">
        <v>0</v>
      </c>
      <c r="I7" s="1">
        <v>0</v>
      </c>
      <c r="J7" s="3" t="s">
        <v>19</v>
      </c>
      <c r="K7" s="2" t="str">
        <f>J7*1664.63</f>
        <v>0</v>
      </c>
      <c r="L7" s="5"/>
    </row>
    <row r="8" spans="1:12" customHeight="1" ht="105" outlineLevel="5">
      <c r="A8" s="1"/>
      <c r="B8" s="1">
        <v>827101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19</v>
      </c>
      <c r="K8" s="2" t="str">
        <f>J8*3169.97</f>
        <v>0</v>
      </c>
      <c r="L8" s="5"/>
    </row>
    <row r="9" spans="1:12" customHeight="1" ht="105" outlineLevel="5">
      <c r="A9" s="1"/>
      <c r="B9" s="1">
        <v>827102</v>
      </c>
      <c r="C9" s="1" t="s">
        <v>27</v>
      </c>
      <c r="D9" s="1" t="s">
        <v>28</v>
      </c>
      <c r="E9" s="2" t="s">
        <v>29</v>
      </c>
      <c r="F9" s="2" t="s">
        <v>26</v>
      </c>
      <c r="G9" s="2">
        <v>0</v>
      </c>
      <c r="H9" s="2">
        <v>0</v>
      </c>
      <c r="I9" s="1">
        <v>0</v>
      </c>
      <c r="J9" s="3" t="s">
        <v>19</v>
      </c>
      <c r="K9" s="2" t="str">
        <f>J9*3169.97</f>
        <v>0</v>
      </c>
      <c r="L9" s="5"/>
    </row>
    <row r="10" spans="1:12" customHeight="1" ht="105" outlineLevel="5">
      <c r="A10" s="1"/>
      <c r="B10" s="1">
        <v>827108</v>
      </c>
      <c r="C10" s="1" t="s">
        <v>30</v>
      </c>
      <c r="D10" s="1" t="s">
        <v>31</v>
      </c>
      <c r="E10" s="2" t="s">
        <v>32</v>
      </c>
      <c r="F10" s="2" t="s">
        <v>33</v>
      </c>
      <c r="G10" s="2">
        <v>0</v>
      </c>
      <c r="H10" s="2">
        <v>0</v>
      </c>
      <c r="I10" s="1">
        <v>0</v>
      </c>
      <c r="J10" s="3" t="s">
        <v>19</v>
      </c>
      <c r="K10" s="2" t="str">
        <f>J10*0.00</f>
        <v>0</v>
      </c>
      <c r="L10" s="5"/>
    </row>
    <row r="11" spans="1:12" customHeight="1" ht="105" outlineLevel="5">
      <c r="A11" s="1"/>
      <c r="B11" s="1">
        <v>827112</v>
      </c>
      <c r="C11" s="1" t="s">
        <v>34</v>
      </c>
      <c r="D11" s="1" t="s">
        <v>35</v>
      </c>
      <c r="E11" s="2" t="s">
        <v>36</v>
      </c>
      <c r="F11" s="2" t="s">
        <v>33</v>
      </c>
      <c r="G11" s="2">
        <v>0</v>
      </c>
      <c r="H11" s="2">
        <v>0</v>
      </c>
      <c r="I11" s="1">
        <v>0</v>
      </c>
      <c r="J11" s="3" t="s">
        <v>19</v>
      </c>
      <c r="K11" s="2" t="str">
        <f>J11*0.00</f>
        <v>0</v>
      </c>
      <c r="L11" s="5"/>
    </row>
    <row r="12" spans="1:12" customHeight="1" ht="105" outlineLevel="5">
      <c r="A12" s="1"/>
      <c r="B12" s="1">
        <v>827115</v>
      </c>
      <c r="C12" s="1" t="s">
        <v>37</v>
      </c>
      <c r="D12" s="1" t="s">
        <v>38</v>
      </c>
      <c r="E12" s="2" t="s">
        <v>39</v>
      </c>
      <c r="F12" s="2" t="s">
        <v>40</v>
      </c>
      <c r="G12" s="2" t="s">
        <v>18</v>
      </c>
      <c r="H12" s="2">
        <v>0</v>
      </c>
      <c r="I12" s="1">
        <v>0</v>
      </c>
      <c r="J12" s="3" t="s">
        <v>19</v>
      </c>
      <c r="K12" s="2" t="str">
        <f>J12*1951.20</f>
        <v>0</v>
      </c>
      <c r="L12" s="5"/>
    </row>
    <row r="13" spans="1:12" customHeight="1" ht="105" outlineLevel="5">
      <c r="A13" s="1"/>
      <c r="B13" s="1">
        <v>827116</v>
      </c>
      <c r="C13" s="1" t="s">
        <v>41</v>
      </c>
      <c r="D13" s="1" t="s">
        <v>42</v>
      </c>
      <c r="E13" s="2" t="s">
        <v>43</v>
      </c>
      <c r="F13" s="2" t="s">
        <v>44</v>
      </c>
      <c r="G13" s="2" t="s">
        <v>18</v>
      </c>
      <c r="H13" s="2">
        <v>0</v>
      </c>
      <c r="I13" s="1">
        <v>0</v>
      </c>
      <c r="J13" s="3" t="s">
        <v>19</v>
      </c>
      <c r="K13" s="2" t="str">
        <f>J13*1883.06</f>
        <v>0</v>
      </c>
      <c r="L13" s="5"/>
    </row>
    <row r="14" spans="1:12" customHeight="1" ht="105" outlineLevel="5">
      <c r="A14" s="1"/>
      <c r="B14" s="1">
        <v>827117</v>
      </c>
      <c r="C14" s="1" t="s">
        <v>45</v>
      </c>
      <c r="D14" s="1" t="s">
        <v>46</v>
      </c>
      <c r="E14" s="2" t="s">
        <v>47</v>
      </c>
      <c r="F14" s="2" t="s">
        <v>33</v>
      </c>
      <c r="G14" s="2">
        <v>0</v>
      </c>
      <c r="H14" s="2">
        <v>0</v>
      </c>
      <c r="I14" s="1">
        <v>0</v>
      </c>
      <c r="J14" s="3" t="s">
        <v>19</v>
      </c>
      <c r="K14" s="2" t="str">
        <f>J14*0.00</f>
        <v>0</v>
      </c>
      <c r="L14" s="5"/>
    </row>
    <row r="15" spans="1:12" customHeight="1" ht="105" outlineLevel="5">
      <c r="A15" s="1"/>
      <c r="B15" s="1">
        <v>827119</v>
      </c>
      <c r="C15" s="1" t="s">
        <v>48</v>
      </c>
      <c r="D15" s="1" t="s">
        <v>49</v>
      </c>
      <c r="E15" s="2" t="s">
        <v>50</v>
      </c>
      <c r="F15" s="2" t="s">
        <v>51</v>
      </c>
      <c r="G15" s="2">
        <v>10</v>
      </c>
      <c r="H15" s="2">
        <v>0</v>
      </c>
      <c r="I15" s="1">
        <v>0</v>
      </c>
      <c r="J15" s="3" t="s">
        <v>19</v>
      </c>
      <c r="K15" s="2" t="str">
        <f>J15*2377.36</f>
        <v>0</v>
      </c>
      <c r="L15" s="5"/>
    </row>
    <row r="16" spans="1:12" customHeight="1" ht="105" outlineLevel="5">
      <c r="A16" s="1"/>
      <c r="B16" s="1">
        <v>827121</v>
      </c>
      <c r="C16" s="1" t="s">
        <v>52</v>
      </c>
      <c r="D16" s="1" t="s">
        <v>53</v>
      </c>
      <c r="E16" s="2" t="s">
        <v>54</v>
      </c>
      <c r="F16" s="2" t="s">
        <v>55</v>
      </c>
      <c r="G16" s="2" t="s">
        <v>18</v>
      </c>
      <c r="H16" s="2">
        <v>0</v>
      </c>
      <c r="I16" s="1">
        <v>0</v>
      </c>
      <c r="J16" s="3" t="s">
        <v>19</v>
      </c>
      <c r="K16" s="2" t="str">
        <f>J16*1547.34</f>
        <v>0</v>
      </c>
      <c r="L16" s="5"/>
    </row>
    <row r="17" spans="1:12" customHeight="1" ht="105" outlineLevel="5">
      <c r="A17" s="1"/>
      <c r="B17" s="1">
        <v>827129</v>
      </c>
      <c r="C17" s="1" t="s">
        <v>56</v>
      </c>
      <c r="D17" s="1" t="s">
        <v>57</v>
      </c>
      <c r="E17" s="2" t="s">
        <v>58</v>
      </c>
      <c r="F17" s="2" t="s">
        <v>59</v>
      </c>
      <c r="G17" s="2">
        <v>9</v>
      </c>
      <c r="H17" s="2">
        <v>0</v>
      </c>
      <c r="I17" s="1">
        <v>0</v>
      </c>
      <c r="J17" s="3" t="s">
        <v>19</v>
      </c>
      <c r="K17" s="2" t="str">
        <f>J17*3518.36</f>
        <v>0</v>
      </c>
      <c r="L17" s="5"/>
    </row>
    <row r="18" spans="1:12" customHeight="1" ht="105" outlineLevel="5">
      <c r="A18" s="1"/>
      <c r="B18" s="1">
        <v>827152</v>
      </c>
      <c r="C18" s="1" t="s">
        <v>60</v>
      </c>
      <c r="D18" s="1" t="s">
        <v>61</v>
      </c>
      <c r="E18" s="2" t="s">
        <v>62</v>
      </c>
      <c r="F18" s="2" t="s">
        <v>63</v>
      </c>
      <c r="G18" s="2">
        <v>3</v>
      </c>
      <c r="H18" s="2">
        <v>0</v>
      </c>
      <c r="I18" s="1">
        <v>0</v>
      </c>
      <c r="J18" s="3" t="s">
        <v>19</v>
      </c>
      <c r="K18" s="2" t="str">
        <f>J18*2616.47</f>
        <v>0</v>
      </c>
      <c r="L18" s="5"/>
    </row>
    <row r="19" spans="1:12" customHeight="1" ht="105" outlineLevel="5">
      <c r="A19" s="1"/>
      <c r="B19" s="1">
        <v>827167</v>
      </c>
      <c r="C19" s="1" t="s">
        <v>64</v>
      </c>
      <c r="D19" s="1" t="s">
        <v>65</v>
      </c>
      <c r="E19" s="2" t="s">
        <v>66</v>
      </c>
      <c r="F19" s="2" t="s">
        <v>67</v>
      </c>
      <c r="G19" s="2">
        <v>7</v>
      </c>
      <c r="H19" s="2">
        <v>0</v>
      </c>
      <c r="I19" s="1">
        <v>0</v>
      </c>
      <c r="J19" s="3" t="s">
        <v>19</v>
      </c>
      <c r="K19" s="2" t="str">
        <f>J19*2189.07</f>
        <v>0</v>
      </c>
      <c r="L19" s="5"/>
    </row>
    <row r="20" spans="1:12" customHeight="1" ht="105" outlineLevel="5">
      <c r="A20" s="1"/>
      <c r="B20" s="1">
        <v>827168</v>
      </c>
      <c r="C20" s="1" t="s">
        <v>68</v>
      </c>
      <c r="D20" s="1" t="s">
        <v>69</v>
      </c>
      <c r="E20" s="2" t="s">
        <v>70</v>
      </c>
      <c r="F20" s="2" t="s">
        <v>33</v>
      </c>
      <c r="G20" s="2">
        <v>0</v>
      </c>
      <c r="H20" s="2">
        <v>0</v>
      </c>
      <c r="I20" s="1">
        <v>0</v>
      </c>
      <c r="J20" s="3" t="s">
        <v>19</v>
      </c>
      <c r="K20" s="2" t="str">
        <f>J20*0.00</f>
        <v>0</v>
      </c>
      <c r="L20" s="5"/>
    </row>
    <row r="21" spans="1:12" customHeight="1" ht="105" outlineLevel="5">
      <c r="A21" s="1"/>
      <c r="B21" s="1">
        <v>827175</v>
      </c>
      <c r="C21" s="1" t="s">
        <v>71</v>
      </c>
      <c r="D21" s="1" t="s">
        <v>72</v>
      </c>
      <c r="E21" s="2" t="s">
        <v>73</v>
      </c>
      <c r="F21" s="2" t="s">
        <v>74</v>
      </c>
      <c r="G21" s="2">
        <v>6</v>
      </c>
      <c r="H21" s="2">
        <v>0</v>
      </c>
      <c r="I21" s="1">
        <v>0</v>
      </c>
      <c r="J21" s="3" t="s">
        <v>19</v>
      </c>
      <c r="K21" s="2" t="str">
        <f>J21*2395.96</f>
        <v>0</v>
      </c>
      <c r="L21" s="5"/>
    </row>
    <row r="22" spans="1:12" customHeight="1" ht="105" outlineLevel="5">
      <c r="A22" s="1"/>
      <c r="B22" s="1">
        <v>827176</v>
      </c>
      <c r="C22" s="1" t="s">
        <v>75</v>
      </c>
      <c r="D22" s="1" t="s">
        <v>76</v>
      </c>
      <c r="E22" s="2" t="s">
        <v>77</v>
      </c>
      <c r="F22" s="2" t="s">
        <v>33</v>
      </c>
      <c r="G22" s="2">
        <v>0</v>
      </c>
      <c r="H22" s="2">
        <v>0</v>
      </c>
      <c r="I22" s="1">
        <v>0</v>
      </c>
      <c r="J22" s="3" t="s">
        <v>19</v>
      </c>
      <c r="K22" s="2" t="str">
        <f>J22*0.00</f>
        <v>0</v>
      </c>
      <c r="L22" s="5"/>
    </row>
    <row r="23" spans="1:12" customHeight="1" ht="105" outlineLevel="5">
      <c r="A23" s="1"/>
      <c r="B23" s="1">
        <v>827179</v>
      </c>
      <c r="C23" s="1" t="s">
        <v>78</v>
      </c>
      <c r="D23" s="1" t="s">
        <v>79</v>
      </c>
      <c r="E23" s="2" t="s">
        <v>80</v>
      </c>
      <c r="F23" s="2" t="s">
        <v>74</v>
      </c>
      <c r="G23" s="2">
        <v>10</v>
      </c>
      <c r="H23" s="2">
        <v>0</v>
      </c>
      <c r="I23" s="1">
        <v>0</v>
      </c>
      <c r="J23" s="3" t="s">
        <v>19</v>
      </c>
      <c r="K23" s="2" t="str">
        <f>J23*2395.96</f>
        <v>0</v>
      </c>
      <c r="L23" s="5"/>
    </row>
    <row r="24" spans="1:12" customHeight="1" ht="105" outlineLevel="5">
      <c r="A24" s="1"/>
      <c r="B24" s="1">
        <v>827180</v>
      </c>
      <c r="C24" s="1" t="s">
        <v>81</v>
      </c>
      <c r="D24" s="1" t="s">
        <v>82</v>
      </c>
      <c r="E24" s="2" t="s">
        <v>83</v>
      </c>
      <c r="F24" s="2" t="s">
        <v>84</v>
      </c>
      <c r="G24" s="2">
        <v>0</v>
      </c>
      <c r="H24" s="2">
        <v>0</v>
      </c>
      <c r="I24" s="1">
        <v>0</v>
      </c>
      <c r="J24" s="3" t="s">
        <v>19</v>
      </c>
      <c r="K24" s="2" t="str">
        <f>J24*2542.70</f>
        <v>0</v>
      </c>
      <c r="L24" s="5"/>
    </row>
    <row r="25" spans="1:12" customHeight="1" ht="105" outlineLevel="5">
      <c r="A25" s="1"/>
      <c r="B25" s="1">
        <v>827181</v>
      </c>
      <c r="C25" s="1" t="s">
        <v>85</v>
      </c>
      <c r="D25" s="1" t="s">
        <v>86</v>
      </c>
      <c r="E25" s="2" t="s">
        <v>87</v>
      </c>
      <c r="F25" s="2" t="s">
        <v>84</v>
      </c>
      <c r="G25" s="2">
        <v>0</v>
      </c>
      <c r="H25" s="2">
        <v>0</v>
      </c>
      <c r="I25" s="1">
        <v>0</v>
      </c>
      <c r="J25" s="3" t="s">
        <v>19</v>
      </c>
      <c r="K25" s="2" t="str">
        <f>J25*2542.70</f>
        <v>0</v>
      </c>
      <c r="L25" s="5"/>
    </row>
    <row r="26" spans="1:12" customHeight="1" ht="105" outlineLevel="5">
      <c r="A26" s="1"/>
      <c r="B26" s="1">
        <v>827182</v>
      </c>
      <c r="C26" s="1" t="s">
        <v>88</v>
      </c>
      <c r="D26" s="1" t="s">
        <v>89</v>
      </c>
      <c r="E26" s="2" t="s">
        <v>90</v>
      </c>
      <c r="F26" s="2" t="s">
        <v>91</v>
      </c>
      <c r="G26" s="2">
        <v>0</v>
      </c>
      <c r="H26" s="2">
        <v>0</v>
      </c>
      <c r="I26" s="1">
        <v>0</v>
      </c>
      <c r="J26" s="3" t="s">
        <v>19</v>
      </c>
      <c r="K26" s="2" t="str">
        <f>J26*2081.28</f>
        <v>0</v>
      </c>
      <c r="L26" s="5"/>
    </row>
    <row r="27" spans="1:12" customHeight="1" ht="105" outlineLevel="5">
      <c r="A27" s="1"/>
      <c r="B27" s="1">
        <v>827188</v>
      </c>
      <c r="C27" s="1" t="s">
        <v>92</v>
      </c>
      <c r="D27" s="1" t="s">
        <v>93</v>
      </c>
      <c r="E27" s="2" t="s">
        <v>94</v>
      </c>
      <c r="F27" s="2" t="s">
        <v>33</v>
      </c>
      <c r="G27" s="2">
        <v>2</v>
      </c>
      <c r="H27" s="2">
        <v>0</v>
      </c>
      <c r="I27" s="1">
        <v>0</v>
      </c>
      <c r="J27" s="3" t="s">
        <v>19</v>
      </c>
      <c r="K27" s="2" t="str">
        <f>J27*0.00</f>
        <v>0</v>
      </c>
      <c r="L27" s="5"/>
    </row>
    <row r="28" spans="1:12" customHeight="1" ht="105" outlineLevel="5">
      <c r="A28" s="1"/>
      <c r="B28" s="1">
        <v>827192</v>
      </c>
      <c r="C28" s="1" t="s">
        <v>95</v>
      </c>
      <c r="D28" s="1" t="s">
        <v>96</v>
      </c>
      <c r="E28" s="2" t="s">
        <v>97</v>
      </c>
      <c r="F28" s="2" t="s">
        <v>33</v>
      </c>
      <c r="G28" s="2">
        <v>0</v>
      </c>
      <c r="H28" s="2">
        <v>0</v>
      </c>
      <c r="I28" s="1">
        <v>0</v>
      </c>
      <c r="J28" s="3" t="s">
        <v>19</v>
      </c>
      <c r="K28" s="2" t="str">
        <f>J28*0.00</f>
        <v>0</v>
      </c>
      <c r="L28" s="5"/>
    </row>
    <row r="29" spans="1:12" customHeight="1" ht="105" outlineLevel="5">
      <c r="A29" s="1"/>
      <c r="B29" s="1">
        <v>827195</v>
      </c>
      <c r="C29" s="1" t="s">
        <v>98</v>
      </c>
      <c r="D29" s="1" t="s">
        <v>99</v>
      </c>
      <c r="E29" s="2" t="s">
        <v>100</v>
      </c>
      <c r="F29" s="2" t="s">
        <v>101</v>
      </c>
      <c r="G29" s="2">
        <v>0</v>
      </c>
      <c r="H29" s="2">
        <v>0</v>
      </c>
      <c r="I29" s="1">
        <v>0</v>
      </c>
      <c r="J29" s="3" t="s">
        <v>19</v>
      </c>
      <c r="K29" s="2" t="str">
        <f>J29*3202.59</f>
        <v>0</v>
      </c>
      <c r="L29" s="5"/>
    </row>
    <row r="30" spans="1:12" customHeight="1" ht="105" outlineLevel="5">
      <c r="A30" s="1"/>
      <c r="B30" s="1">
        <v>827196</v>
      </c>
      <c r="C30" s="1" t="s">
        <v>102</v>
      </c>
      <c r="D30" s="1" t="s">
        <v>103</v>
      </c>
      <c r="E30" s="2" t="s">
        <v>104</v>
      </c>
      <c r="F30" s="2" t="s">
        <v>33</v>
      </c>
      <c r="G30" s="2">
        <v>0</v>
      </c>
      <c r="H30" s="2">
        <v>0</v>
      </c>
      <c r="I30" s="1">
        <v>0</v>
      </c>
      <c r="J30" s="3" t="s">
        <v>19</v>
      </c>
      <c r="K30" s="2" t="str">
        <f>J30*0.00</f>
        <v>0</v>
      </c>
      <c r="L30" s="5"/>
    </row>
    <row r="31" spans="1:12" customHeight="1" ht="105" outlineLevel="5">
      <c r="A31" s="1"/>
      <c r="B31" s="1">
        <v>827200</v>
      </c>
      <c r="C31" s="1" t="s">
        <v>105</v>
      </c>
      <c r="D31" s="1" t="s">
        <v>106</v>
      </c>
      <c r="E31" s="2" t="s">
        <v>107</v>
      </c>
      <c r="F31" s="2" t="s">
        <v>108</v>
      </c>
      <c r="G31" s="2">
        <v>0</v>
      </c>
      <c r="H31" s="2">
        <v>0</v>
      </c>
      <c r="I31" s="1">
        <v>0</v>
      </c>
      <c r="J31" s="3" t="s">
        <v>19</v>
      </c>
      <c r="K31" s="2" t="str">
        <f>J31*3246.48</f>
        <v>0</v>
      </c>
      <c r="L31" s="5"/>
    </row>
    <row r="32" spans="1:12" customHeight="1" ht="105" outlineLevel="5">
      <c r="A32" s="1"/>
      <c r="B32" s="1">
        <v>827216</v>
      </c>
      <c r="C32" s="1" t="s">
        <v>109</v>
      </c>
      <c r="D32" s="1" t="s">
        <v>110</v>
      </c>
      <c r="E32" s="2" t="s">
        <v>111</v>
      </c>
      <c r="F32" s="2" t="s">
        <v>112</v>
      </c>
      <c r="G32" s="2">
        <v>0</v>
      </c>
      <c r="H32" s="2">
        <v>0</v>
      </c>
      <c r="I32" s="1">
        <v>0</v>
      </c>
      <c r="J32" s="3" t="s">
        <v>19</v>
      </c>
      <c r="K32" s="2" t="str">
        <f>J32*1900.00</f>
        <v>0</v>
      </c>
      <c r="L32" s="5"/>
    </row>
    <row r="33" spans="1:12" customHeight="1" ht="105" outlineLevel="5">
      <c r="A33" s="1"/>
      <c r="B33" s="1">
        <v>827228</v>
      </c>
      <c r="C33" s="1" t="s">
        <v>113</v>
      </c>
      <c r="D33" s="1" t="s">
        <v>114</v>
      </c>
      <c r="E33" s="2" t="s">
        <v>115</v>
      </c>
      <c r="F33" s="2" t="s">
        <v>116</v>
      </c>
      <c r="G33" s="2">
        <v>9</v>
      </c>
      <c r="H33" s="2">
        <v>0</v>
      </c>
      <c r="I33" s="1">
        <v>0</v>
      </c>
      <c r="J33" s="3" t="s">
        <v>19</v>
      </c>
      <c r="K33" s="2" t="str">
        <f>J33*2077.57</f>
        <v>0</v>
      </c>
      <c r="L33" s="5"/>
    </row>
    <row r="34" spans="1:12" customHeight="1" ht="105" outlineLevel="5">
      <c r="A34" s="1"/>
      <c r="B34" s="1">
        <v>827229</v>
      </c>
      <c r="C34" s="1" t="s">
        <v>117</v>
      </c>
      <c r="D34" s="1" t="s">
        <v>118</v>
      </c>
      <c r="E34" s="2" t="s">
        <v>119</v>
      </c>
      <c r="F34" s="2" t="s">
        <v>120</v>
      </c>
      <c r="G34" s="2">
        <v>4</v>
      </c>
      <c r="H34" s="2">
        <v>0</v>
      </c>
      <c r="I34" s="1">
        <v>0</v>
      </c>
      <c r="J34" s="3" t="s">
        <v>19</v>
      </c>
      <c r="K34" s="2" t="str">
        <f>J34*1819.88</f>
        <v>0</v>
      </c>
      <c r="L34" s="5"/>
    </row>
    <row r="35" spans="1:12" customHeight="1" ht="105" outlineLevel="5">
      <c r="A35" s="1"/>
      <c r="B35" s="1">
        <v>827230</v>
      </c>
      <c r="C35" s="1" t="s">
        <v>121</v>
      </c>
      <c r="D35" s="1" t="s">
        <v>122</v>
      </c>
      <c r="E35" s="2" t="s">
        <v>123</v>
      </c>
      <c r="F35" s="2" t="s">
        <v>120</v>
      </c>
      <c r="G35" s="2">
        <v>9</v>
      </c>
      <c r="H35" s="2">
        <v>0</v>
      </c>
      <c r="I35" s="1">
        <v>0</v>
      </c>
      <c r="J35" s="3" t="s">
        <v>19</v>
      </c>
      <c r="K35" s="2" t="str">
        <f>J35*1819.88</f>
        <v>0</v>
      </c>
      <c r="L35" s="5"/>
    </row>
    <row r="36" spans="1:12" customHeight="1" ht="105" outlineLevel="5">
      <c r="A36" s="1"/>
      <c r="B36" s="1">
        <v>827231</v>
      </c>
      <c r="C36" s="1" t="s">
        <v>124</v>
      </c>
      <c r="D36" s="1" t="s">
        <v>125</v>
      </c>
      <c r="E36" s="2" t="s">
        <v>126</v>
      </c>
      <c r="F36" s="2" t="s">
        <v>120</v>
      </c>
      <c r="G36" s="2">
        <v>6</v>
      </c>
      <c r="H36" s="2">
        <v>0</v>
      </c>
      <c r="I36" s="1">
        <v>0</v>
      </c>
      <c r="J36" s="3" t="s">
        <v>19</v>
      </c>
      <c r="K36" s="2" t="str">
        <f>J36*1819.88</f>
        <v>0</v>
      </c>
      <c r="L36" s="5"/>
    </row>
    <row r="37" spans="1:12" customHeight="1" ht="105" outlineLevel="5">
      <c r="A37" s="1"/>
      <c r="B37" s="1">
        <v>827232</v>
      </c>
      <c r="C37" s="1" t="s">
        <v>127</v>
      </c>
      <c r="D37" s="1" t="s">
        <v>128</v>
      </c>
      <c r="E37" s="2" t="s">
        <v>129</v>
      </c>
      <c r="F37" s="2" t="s">
        <v>120</v>
      </c>
      <c r="G37" s="2" t="s">
        <v>18</v>
      </c>
      <c r="H37" s="2">
        <v>0</v>
      </c>
      <c r="I37" s="1">
        <v>0</v>
      </c>
      <c r="J37" s="3" t="s">
        <v>19</v>
      </c>
      <c r="K37" s="2" t="str">
        <f>J37*1819.88</f>
        <v>0</v>
      </c>
      <c r="L37" s="5"/>
    </row>
    <row r="38" spans="1:12" customHeight="1" ht="105" outlineLevel="5">
      <c r="A38" s="1"/>
      <c r="B38" s="1">
        <v>827233</v>
      </c>
      <c r="C38" s="1" t="s">
        <v>130</v>
      </c>
      <c r="D38" s="1" t="s">
        <v>131</v>
      </c>
      <c r="E38" s="2" t="s">
        <v>132</v>
      </c>
      <c r="F38" s="2" t="s">
        <v>133</v>
      </c>
      <c r="G38" s="2" t="s">
        <v>18</v>
      </c>
      <c r="H38" s="2">
        <v>0</v>
      </c>
      <c r="I38" s="1">
        <v>0</v>
      </c>
      <c r="J38" s="3" t="s">
        <v>19</v>
      </c>
      <c r="K38" s="2" t="str">
        <f>J38*2005.71</f>
        <v>0</v>
      </c>
      <c r="L38" s="5"/>
    </row>
    <row r="39" spans="1:12" customHeight="1" ht="105" outlineLevel="5">
      <c r="A39" s="1"/>
      <c r="B39" s="1">
        <v>827234</v>
      </c>
      <c r="C39" s="1" t="s">
        <v>134</v>
      </c>
      <c r="D39" s="1" t="s">
        <v>135</v>
      </c>
      <c r="E39" s="2" t="s">
        <v>136</v>
      </c>
      <c r="F39" s="2" t="s">
        <v>137</v>
      </c>
      <c r="G39" s="2">
        <v>10</v>
      </c>
      <c r="H39" s="2">
        <v>0</v>
      </c>
      <c r="I39" s="1">
        <v>0</v>
      </c>
      <c r="J39" s="3" t="s">
        <v>19</v>
      </c>
      <c r="K39" s="2" t="str">
        <f>J39*2111.01</f>
        <v>0</v>
      </c>
      <c r="L39" s="5"/>
    </row>
    <row r="40" spans="1:12" customHeight="1" ht="105" outlineLevel="5">
      <c r="A40" s="1"/>
      <c r="B40" s="1">
        <v>827235</v>
      </c>
      <c r="C40" s="1" t="s">
        <v>138</v>
      </c>
      <c r="D40" s="1" t="s">
        <v>139</v>
      </c>
      <c r="E40" s="2" t="s">
        <v>140</v>
      </c>
      <c r="F40" s="2" t="s">
        <v>137</v>
      </c>
      <c r="G40" s="2">
        <v>2</v>
      </c>
      <c r="H40" s="2">
        <v>0</v>
      </c>
      <c r="I40" s="1">
        <v>0</v>
      </c>
      <c r="J40" s="3" t="s">
        <v>19</v>
      </c>
      <c r="K40" s="2" t="str">
        <f>J40*2111.01</f>
        <v>0</v>
      </c>
      <c r="L40" s="5"/>
    </row>
    <row r="41" spans="1:12" customHeight="1" ht="105" outlineLevel="5">
      <c r="A41" s="1"/>
      <c r="B41" s="1">
        <v>827236</v>
      </c>
      <c r="C41" s="1" t="s">
        <v>141</v>
      </c>
      <c r="D41" s="1" t="s">
        <v>142</v>
      </c>
      <c r="E41" s="2" t="s">
        <v>143</v>
      </c>
      <c r="F41" s="2" t="s">
        <v>137</v>
      </c>
      <c r="G41" s="2">
        <v>2</v>
      </c>
      <c r="H41" s="2">
        <v>0</v>
      </c>
      <c r="I41" s="1">
        <v>0</v>
      </c>
      <c r="J41" s="3" t="s">
        <v>19</v>
      </c>
      <c r="K41" s="2" t="str">
        <f>J41*2111.01</f>
        <v>0</v>
      </c>
      <c r="L41" s="5"/>
    </row>
    <row r="42" spans="1:12" customHeight="1" ht="105" outlineLevel="5">
      <c r="A42" s="1"/>
      <c r="B42" s="1">
        <v>827237</v>
      </c>
      <c r="C42" s="1" t="s">
        <v>144</v>
      </c>
      <c r="D42" s="1" t="s">
        <v>145</v>
      </c>
      <c r="E42" s="2" t="s">
        <v>146</v>
      </c>
      <c r="F42" s="2" t="s">
        <v>147</v>
      </c>
      <c r="G42" s="2">
        <v>9</v>
      </c>
      <c r="H42" s="2">
        <v>0</v>
      </c>
      <c r="I42" s="1">
        <v>0</v>
      </c>
      <c r="J42" s="3" t="s">
        <v>19</v>
      </c>
      <c r="K42" s="2" t="str">
        <f>J42*2208.88</f>
        <v>0</v>
      </c>
      <c r="L42" s="5"/>
    </row>
    <row r="43" spans="1:12" customHeight="1" ht="105" outlineLevel="5">
      <c r="A43" s="1"/>
      <c r="B43" s="1">
        <v>827238</v>
      </c>
      <c r="C43" s="1" t="s">
        <v>148</v>
      </c>
      <c r="D43" s="1" t="s">
        <v>149</v>
      </c>
      <c r="E43" s="2" t="s">
        <v>150</v>
      </c>
      <c r="F43" s="2" t="s">
        <v>147</v>
      </c>
      <c r="G43" s="2">
        <v>0</v>
      </c>
      <c r="H43" s="2">
        <v>0</v>
      </c>
      <c r="I43" s="1">
        <v>0</v>
      </c>
      <c r="J43" s="3" t="s">
        <v>19</v>
      </c>
      <c r="K43" s="2" t="str">
        <f>J43*2208.88</f>
        <v>0</v>
      </c>
      <c r="L43" s="5"/>
    </row>
    <row r="44" spans="1:12" customHeight="1" ht="105" outlineLevel="5">
      <c r="A44" s="1"/>
      <c r="B44" s="1">
        <v>827247</v>
      </c>
      <c r="C44" s="1" t="s">
        <v>151</v>
      </c>
      <c r="D44" s="1" t="s">
        <v>152</v>
      </c>
      <c r="E44" s="2" t="s">
        <v>153</v>
      </c>
      <c r="F44" s="2" t="s">
        <v>154</v>
      </c>
      <c r="G44" s="2">
        <v>0</v>
      </c>
      <c r="H44" s="2">
        <v>0</v>
      </c>
      <c r="I44" s="1">
        <v>0</v>
      </c>
      <c r="J44" s="3" t="s">
        <v>19</v>
      </c>
      <c r="K44" s="2" t="str">
        <f>J44*3349.40</f>
        <v>0</v>
      </c>
      <c r="L44" s="5"/>
    </row>
    <row r="45" spans="1:12" customHeight="1" ht="105" outlineLevel="5">
      <c r="A45" s="1"/>
      <c r="B45" s="1">
        <v>827251</v>
      </c>
      <c r="C45" s="1" t="s">
        <v>155</v>
      </c>
      <c r="D45" s="1" t="s">
        <v>156</v>
      </c>
      <c r="E45" s="2" t="s">
        <v>157</v>
      </c>
      <c r="F45" s="2" t="s">
        <v>158</v>
      </c>
      <c r="G45" s="2">
        <v>2</v>
      </c>
      <c r="H45" s="2">
        <v>0</v>
      </c>
      <c r="I45" s="1">
        <v>0</v>
      </c>
      <c r="J45" s="3" t="s">
        <v>19</v>
      </c>
      <c r="K45" s="2" t="str">
        <f>J45*1508.93</f>
        <v>0</v>
      </c>
      <c r="L45" s="5"/>
    </row>
    <row r="46" spans="1:12" customHeight="1" ht="105" outlineLevel="5">
      <c r="A46" s="1"/>
      <c r="B46" s="1">
        <v>827252</v>
      </c>
      <c r="C46" s="1" t="s">
        <v>159</v>
      </c>
      <c r="D46" s="1" t="s">
        <v>160</v>
      </c>
      <c r="E46" s="2" t="s">
        <v>161</v>
      </c>
      <c r="F46" s="2" t="s">
        <v>158</v>
      </c>
      <c r="G46" s="2">
        <v>5</v>
      </c>
      <c r="H46" s="2">
        <v>0</v>
      </c>
      <c r="I46" s="1">
        <v>0</v>
      </c>
      <c r="J46" s="3" t="s">
        <v>19</v>
      </c>
      <c r="K46" s="2" t="str">
        <f>J46*1508.93</f>
        <v>0</v>
      </c>
      <c r="L46" s="5"/>
    </row>
    <row r="47" spans="1:12" customHeight="1" ht="105" outlineLevel="5">
      <c r="A47" s="1"/>
      <c r="B47" s="1">
        <v>827253</v>
      </c>
      <c r="C47" s="1" t="s">
        <v>162</v>
      </c>
      <c r="D47" s="1" t="s">
        <v>163</v>
      </c>
      <c r="E47" s="2" t="s">
        <v>164</v>
      </c>
      <c r="F47" s="2" t="s">
        <v>165</v>
      </c>
      <c r="G47" s="2" t="s">
        <v>166</v>
      </c>
      <c r="H47" s="2">
        <v>0</v>
      </c>
      <c r="I47" s="1">
        <v>0</v>
      </c>
      <c r="J47" s="3" t="s">
        <v>19</v>
      </c>
      <c r="K47" s="2" t="str">
        <f>J47*1468.04</f>
        <v>0</v>
      </c>
      <c r="L47" s="5"/>
    </row>
    <row r="48" spans="1:12" customHeight="1" ht="105" outlineLevel="5">
      <c r="A48" s="1"/>
      <c r="B48" s="1">
        <v>827254</v>
      </c>
      <c r="C48" s="1" t="s">
        <v>167</v>
      </c>
      <c r="D48" s="1" t="s">
        <v>168</v>
      </c>
      <c r="E48" s="2" t="s">
        <v>169</v>
      </c>
      <c r="F48" s="2" t="s">
        <v>165</v>
      </c>
      <c r="G48" s="2">
        <v>9</v>
      </c>
      <c r="H48" s="2">
        <v>0</v>
      </c>
      <c r="I48" s="1">
        <v>0</v>
      </c>
      <c r="J48" s="3" t="s">
        <v>19</v>
      </c>
      <c r="K48" s="2" t="str">
        <f>J48*1468.04</f>
        <v>0</v>
      </c>
      <c r="L48" s="5"/>
    </row>
    <row r="49" spans="1:12" customHeight="1" ht="105" outlineLevel="5">
      <c r="A49" s="1"/>
      <c r="B49" s="1">
        <v>827263</v>
      </c>
      <c r="C49" s="1" t="s">
        <v>170</v>
      </c>
      <c r="D49" s="1" t="s">
        <v>171</v>
      </c>
      <c r="E49" s="2" t="s">
        <v>172</v>
      </c>
      <c r="F49" s="2" t="s">
        <v>173</v>
      </c>
      <c r="G49" s="2" t="s">
        <v>166</v>
      </c>
      <c r="H49" s="2">
        <v>0</v>
      </c>
      <c r="I49" s="1">
        <v>0</v>
      </c>
      <c r="J49" s="3" t="s">
        <v>19</v>
      </c>
      <c r="K49" s="2" t="str">
        <f>J49*1267.35</f>
        <v>0</v>
      </c>
      <c r="L49" s="5"/>
    </row>
    <row r="50" spans="1:12" customHeight="1" ht="105" outlineLevel="5">
      <c r="A50" s="1"/>
      <c r="B50" s="1">
        <v>827264</v>
      </c>
      <c r="C50" s="1" t="s">
        <v>174</v>
      </c>
      <c r="D50" s="1" t="s">
        <v>175</v>
      </c>
      <c r="E50" s="2" t="s">
        <v>176</v>
      </c>
      <c r="F50" s="2" t="s">
        <v>177</v>
      </c>
      <c r="G50" s="2" t="s">
        <v>18</v>
      </c>
      <c r="H50" s="2">
        <v>0</v>
      </c>
      <c r="I50" s="1">
        <v>0</v>
      </c>
      <c r="J50" s="3" t="s">
        <v>19</v>
      </c>
      <c r="K50" s="2" t="str">
        <f>J50*1235.14</f>
        <v>0</v>
      </c>
      <c r="L50" s="5"/>
    </row>
    <row r="51" spans="1:12" customHeight="1" ht="105" outlineLevel="5">
      <c r="A51" s="1"/>
      <c r="B51" s="1">
        <v>827289</v>
      </c>
      <c r="C51" s="1" t="s">
        <v>178</v>
      </c>
      <c r="D51" s="1" t="s">
        <v>179</v>
      </c>
      <c r="E51" s="2" t="s">
        <v>180</v>
      </c>
      <c r="F51" s="2" t="s">
        <v>181</v>
      </c>
      <c r="G51" s="2">
        <v>8</v>
      </c>
      <c r="H51" s="2">
        <v>0</v>
      </c>
      <c r="I51" s="1">
        <v>0</v>
      </c>
      <c r="J51" s="3" t="s">
        <v>19</v>
      </c>
      <c r="K51" s="2" t="str">
        <f>J51*1484.16</f>
        <v>0</v>
      </c>
      <c r="L51" s="5"/>
    </row>
    <row r="52" spans="1:12" customHeight="1" ht="105" outlineLevel="5">
      <c r="A52" s="1"/>
      <c r="B52" s="1">
        <v>827290</v>
      </c>
      <c r="C52" s="1" t="s">
        <v>182</v>
      </c>
      <c r="D52" s="1" t="s">
        <v>183</v>
      </c>
      <c r="E52" s="2" t="s">
        <v>184</v>
      </c>
      <c r="F52" s="2" t="s">
        <v>185</v>
      </c>
      <c r="G52" s="2" t="s">
        <v>18</v>
      </c>
      <c r="H52" s="2">
        <v>0</v>
      </c>
      <c r="I52" s="1">
        <v>0</v>
      </c>
      <c r="J52" s="3" t="s">
        <v>19</v>
      </c>
      <c r="K52" s="2" t="str">
        <f>J52*1636.54</f>
        <v>0</v>
      </c>
      <c r="L52" s="5"/>
    </row>
    <row r="53" spans="1:12" customHeight="1" ht="105" outlineLevel="5">
      <c r="A53" s="1"/>
      <c r="B53" s="1">
        <v>827291</v>
      </c>
      <c r="C53" s="1" t="s">
        <v>186</v>
      </c>
      <c r="D53" s="1" t="s">
        <v>187</v>
      </c>
      <c r="E53" s="2" t="s">
        <v>188</v>
      </c>
      <c r="F53" s="2" t="s">
        <v>189</v>
      </c>
      <c r="G53" s="2">
        <v>2</v>
      </c>
      <c r="H53" s="2">
        <v>0</v>
      </c>
      <c r="I53" s="1">
        <v>0</v>
      </c>
      <c r="J53" s="3" t="s">
        <v>19</v>
      </c>
      <c r="K53" s="2" t="str">
        <f>J53*1650.16</f>
        <v>0</v>
      </c>
      <c r="L53" s="5"/>
    </row>
    <row r="54" spans="1:12" customHeight="1" ht="105" outlineLevel="5">
      <c r="A54" s="1"/>
      <c r="B54" s="1">
        <v>827295</v>
      </c>
      <c r="C54" s="1" t="s">
        <v>190</v>
      </c>
      <c r="D54" s="1" t="s">
        <v>191</v>
      </c>
      <c r="E54" s="2" t="s">
        <v>192</v>
      </c>
      <c r="F54" s="2" t="s">
        <v>193</v>
      </c>
      <c r="G54" s="2" t="s">
        <v>166</v>
      </c>
      <c r="H54" s="2">
        <v>0</v>
      </c>
      <c r="I54" s="1">
        <v>0</v>
      </c>
      <c r="J54" s="3" t="s">
        <v>19</v>
      </c>
      <c r="K54" s="2" t="str">
        <f>J54*1398.68</f>
        <v>0</v>
      </c>
      <c r="L54" s="5"/>
    </row>
    <row r="55" spans="1:12" customHeight="1" ht="105" outlineLevel="5">
      <c r="A55" s="1"/>
      <c r="B55" s="1">
        <v>827296</v>
      </c>
      <c r="C55" s="1" t="s">
        <v>194</v>
      </c>
      <c r="D55" s="1" t="s">
        <v>195</v>
      </c>
      <c r="E55" s="2" t="s">
        <v>196</v>
      </c>
      <c r="F55" s="2" t="s">
        <v>193</v>
      </c>
      <c r="G55" s="2">
        <v>7</v>
      </c>
      <c r="H55" s="2">
        <v>0</v>
      </c>
      <c r="I55" s="1">
        <v>0</v>
      </c>
      <c r="J55" s="3" t="s">
        <v>19</v>
      </c>
      <c r="K55" s="2" t="str">
        <f>J55*1398.68</f>
        <v>0</v>
      </c>
      <c r="L55" s="5"/>
    </row>
    <row r="56" spans="1:12" customHeight="1" ht="105" outlineLevel="5">
      <c r="A56" s="1"/>
      <c r="B56" s="1">
        <v>827301</v>
      </c>
      <c r="C56" s="1" t="s">
        <v>197</v>
      </c>
      <c r="D56" s="1" t="s">
        <v>198</v>
      </c>
      <c r="E56" s="2" t="s">
        <v>199</v>
      </c>
      <c r="F56" s="2" t="s">
        <v>200</v>
      </c>
      <c r="G56" s="2">
        <v>5</v>
      </c>
      <c r="H56" s="2">
        <v>0</v>
      </c>
      <c r="I56" s="1">
        <v>0</v>
      </c>
      <c r="J56" s="3" t="s">
        <v>19</v>
      </c>
      <c r="K56" s="2" t="str">
        <f>J56*2055.26</f>
        <v>0</v>
      </c>
      <c r="L56" s="5"/>
    </row>
    <row r="57" spans="1:12" customHeight="1" ht="105" outlineLevel="5">
      <c r="A57" s="1"/>
      <c r="B57" s="1">
        <v>827302</v>
      </c>
      <c r="C57" s="1" t="s">
        <v>201</v>
      </c>
      <c r="D57" s="1" t="s">
        <v>202</v>
      </c>
      <c r="E57" s="2" t="s">
        <v>203</v>
      </c>
      <c r="F57" s="2" t="s">
        <v>200</v>
      </c>
      <c r="G57" s="2">
        <v>5</v>
      </c>
      <c r="H57" s="2">
        <v>0</v>
      </c>
      <c r="I57" s="1">
        <v>0</v>
      </c>
      <c r="J57" s="3" t="s">
        <v>19</v>
      </c>
      <c r="K57" s="2" t="str">
        <f>J57*2055.26</f>
        <v>0</v>
      </c>
      <c r="L57" s="5"/>
    </row>
    <row r="58" spans="1:12" customHeight="1" ht="105" outlineLevel="5">
      <c r="A58" s="1"/>
      <c r="B58" s="1">
        <v>827303</v>
      </c>
      <c r="C58" s="1" t="s">
        <v>204</v>
      </c>
      <c r="D58" s="1" t="s">
        <v>205</v>
      </c>
      <c r="E58" s="2" t="s">
        <v>206</v>
      </c>
      <c r="F58" s="2" t="s">
        <v>207</v>
      </c>
      <c r="G58" s="2">
        <v>3</v>
      </c>
      <c r="H58" s="2">
        <v>0</v>
      </c>
      <c r="I58" s="1">
        <v>0</v>
      </c>
      <c r="J58" s="3" t="s">
        <v>19</v>
      </c>
      <c r="K58" s="2" t="str">
        <f>J58*2049.08</f>
        <v>0</v>
      </c>
      <c r="L58" s="5"/>
    </row>
    <row r="59" spans="1:12" customHeight="1" ht="105" outlineLevel="5">
      <c r="A59" s="1"/>
      <c r="B59" s="1">
        <v>827304</v>
      </c>
      <c r="C59" s="1" t="s">
        <v>208</v>
      </c>
      <c r="D59" s="1" t="s">
        <v>209</v>
      </c>
      <c r="E59" s="2" t="s">
        <v>210</v>
      </c>
      <c r="F59" s="2" t="s">
        <v>207</v>
      </c>
      <c r="G59" s="2">
        <v>1</v>
      </c>
      <c r="H59" s="2">
        <v>0</v>
      </c>
      <c r="I59" s="1">
        <v>0</v>
      </c>
      <c r="J59" s="3" t="s">
        <v>19</v>
      </c>
      <c r="K59" s="2" t="str">
        <f>J59*2049.08</f>
        <v>0</v>
      </c>
      <c r="L59" s="5"/>
    </row>
    <row r="60" spans="1:12" customHeight="1" ht="105" outlineLevel="5">
      <c r="A60" s="1"/>
      <c r="B60" s="1">
        <v>827305</v>
      </c>
      <c r="C60" s="1" t="s">
        <v>211</v>
      </c>
      <c r="D60" s="1" t="s">
        <v>212</v>
      </c>
      <c r="E60" s="2" t="s">
        <v>213</v>
      </c>
      <c r="F60" s="2" t="s">
        <v>214</v>
      </c>
      <c r="G60" s="2">
        <v>8</v>
      </c>
      <c r="H60" s="2">
        <v>0</v>
      </c>
      <c r="I60" s="1">
        <v>0</v>
      </c>
      <c r="J60" s="3" t="s">
        <v>19</v>
      </c>
      <c r="K60" s="2" t="str">
        <f>J60*2028.01</f>
        <v>0</v>
      </c>
      <c r="L60" s="5"/>
    </row>
    <row r="61" spans="1:12" customHeight="1" ht="105" outlineLevel="5">
      <c r="A61" s="1"/>
      <c r="B61" s="1">
        <v>827306</v>
      </c>
      <c r="C61" s="1" t="s">
        <v>215</v>
      </c>
      <c r="D61" s="1" t="s">
        <v>216</v>
      </c>
      <c r="E61" s="2" t="s">
        <v>217</v>
      </c>
      <c r="F61" s="2" t="s">
        <v>214</v>
      </c>
      <c r="G61" s="2">
        <v>10</v>
      </c>
      <c r="H61" s="2">
        <v>0</v>
      </c>
      <c r="I61" s="1">
        <v>0</v>
      </c>
      <c r="J61" s="3" t="s">
        <v>19</v>
      </c>
      <c r="K61" s="2" t="str">
        <f>J61*2028.01</f>
        <v>0</v>
      </c>
      <c r="L61" s="5"/>
    </row>
    <row r="62" spans="1:12" customHeight="1" ht="105" outlineLevel="5">
      <c r="A62" s="1"/>
      <c r="B62" s="1">
        <v>827307</v>
      </c>
      <c r="C62" s="1" t="s">
        <v>218</v>
      </c>
      <c r="D62" s="1" t="s">
        <v>219</v>
      </c>
      <c r="E62" s="2" t="s">
        <v>220</v>
      </c>
      <c r="F62" s="2" t="s">
        <v>221</v>
      </c>
      <c r="G62" s="2">
        <v>3</v>
      </c>
      <c r="H62" s="2">
        <v>0</v>
      </c>
      <c r="I62" s="1">
        <v>0</v>
      </c>
      <c r="J62" s="3" t="s">
        <v>19</v>
      </c>
      <c r="K62" s="2" t="str">
        <f>J62*2078.81</f>
        <v>0</v>
      </c>
      <c r="L62" s="5"/>
    </row>
    <row r="63" spans="1:12" customHeight="1" ht="105" outlineLevel="5">
      <c r="A63" s="1"/>
      <c r="B63" s="1">
        <v>827308</v>
      </c>
      <c r="C63" s="1" t="s">
        <v>222</v>
      </c>
      <c r="D63" s="1" t="s">
        <v>223</v>
      </c>
      <c r="E63" s="2" t="s">
        <v>224</v>
      </c>
      <c r="F63" s="2" t="s">
        <v>221</v>
      </c>
      <c r="G63" s="2">
        <v>5</v>
      </c>
      <c r="H63" s="2">
        <v>0</v>
      </c>
      <c r="I63" s="1">
        <v>0</v>
      </c>
      <c r="J63" s="3" t="s">
        <v>19</v>
      </c>
      <c r="K63" s="2" t="str">
        <f>J63*2078.81</f>
        <v>0</v>
      </c>
      <c r="L63" s="5"/>
    </row>
    <row r="64" spans="1:12" customHeight="1" ht="105" outlineLevel="5">
      <c r="A64" s="1"/>
      <c r="B64" s="1">
        <v>827313</v>
      </c>
      <c r="C64" s="1" t="s">
        <v>225</v>
      </c>
      <c r="D64" s="1" t="s">
        <v>226</v>
      </c>
      <c r="E64" s="2" t="s">
        <v>227</v>
      </c>
      <c r="F64" s="2" t="s">
        <v>228</v>
      </c>
      <c r="G64" s="2" t="s">
        <v>18</v>
      </c>
      <c r="H64" s="2">
        <v>0</v>
      </c>
      <c r="I64" s="1">
        <v>0</v>
      </c>
      <c r="J64" s="3" t="s">
        <v>19</v>
      </c>
      <c r="K64" s="2" t="str">
        <f>J64*2206.40</f>
        <v>0</v>
      </c>
      <c r="L64" s="5"/>
    </row>
    <row r="65" spans="1:12" customHeight="1" ht="105" outlineLevel="5">
      <c r="A65" s="1"/>
      <c r="B65" s="1">
        <v>827321</v>
      </c>
      <c r="C65" s="1" t="s">
        <v>229</v>
      </c>
      <c r="D65" s="1" t="s">
        <v>230</v>
      </c>
      <c r="E65" s="2" t="s">
        <v>231</v>
      </c>
      <c r="F65" s="2" t="s">
        <v>33</v>
      </c>
      <c r="G65" s="2">
        <v>0</v>
      </c>
      <c r="H65" s="2">
        <v>0</v>
      </c>
      <c r="I65" s="1">
        <v>0</v>
      </c>
      <c r="J65" s="3" t="s">
        <v>19</v>
      </c>
      <c r="K65" s="2" t="str">
        <f>J65*0.00</f>
        <v>0</v>
      </c>
      <c r="L65" s="5"/>
    </row>
    <row r="66" spans="1:12" customHeight="1" ht="105" outlineLevel="5">
      <c r="A66" s="1"/>
      <c r="B66" s="1">
        <v>827326</v>
      </c>
      <c r="C66" s="1" t="s">
        <v>232</v>
      </c>
      <c r="D66" s="1" t="s">
        <v>233</v>
      </c>
      <c r="E66" s="2" t="s">
        <v>234</v>
      </c>
      <c r="F66" s="2" t="s">
        <v>235</v>
      </c>
      <c r="G66" s="2" t="s">
        <v>18</v>
      </c>
      <c r="H66" s="2">
        <v>0</v>
      </c>
      <c r="I66" s="1">
        <v>0</v>
      </c>
      <c r="J66" s="3" t="s">
        <v>19</v>
      </c>
      <c r="K66" s="2" t="str">
        <f>J66*2305.52</f>
        <v>0</v>
      </c>
      <c r="L66" s="5"/>
    </row>
    <row r="67" spans="1:12" customHeight="1" ht="105" outlineLevel="5">
      <c r="A67" s="1"/>
      <c r="B67" s="1">
        <v>827327</v>
      </c>
      <c r="C67" s="1" t="s">
        <v>236</v>
      </c>
      <c r="D67" s="1" t="s">
        <v>237</v>
      </c>
      <c r="E67" s="2" t="s">
        <v>238</v>
      </c>
      <c r="F67" s="2" t="s">
        <v>239</v>
      </c>
      <c r="G67" s="2">
        <v>0</v>
      </c>
      <c r="H67" s="2">
        <v>0</v>
      </c>
      <c r="I67" s="1">
        <v>0</v>
      </c>
      <c r="J67" s="3" t="s">
        <v>19</v>
      </c>
      <c r="K67" s="2" t="str">
        <f>J67*2299.32</f>
        <v>0</v>
      </c>
      <c r="L67" s="5"/>
    </row>
    <row r="68" spans="1:12" customHeight="1" ht="105" outlineLevel="5">
      <c r="A68" s="1"/>
      <c r="B68" s="1">
        <v>827331</v>
      </c>
      <c r="C68" s="1" t="s">
        <v>240</v>
      </c>
      <c r="D68" s="1" t="s">
        <v>241</v>
      </c>
      <c r="E68" s="2" t="s">
        <v>242</v>
      </c>
      <c r="F68" s="2" t="s">
        <v>243</v>
      </c>
      <c r="G68" s="2" t="s">
        <v>18</v>
      </c>
      <c r="H68" s="2">
        <v>0</v>
      </c>
      <c r="I68" s="1">
        <v>0</v>
      </c>
      <c r="J68" s="3" t="s">
        <v>19</v>
      </c>
      <c r="K68" s="2" t="str">
        <f>J68*1076.58</f>
        <v>0</v>
      </c>
      <c r="L68" s="5"/>
    </row>
    <row r="69" spans="1:12" customHeight="1" ht="105" outlineLevel="5">
      <c r="A69" s="1"/>
      <c r="B69" s="1">
        <v>827337</v>
      </c>
      <c r="C69" s="1" t="s">
        <v>244</v>
      </c>
      <c r="D69" s="1" t="s">
        <v>245</v>
      </c>
      <c r="E69" s="2" t="s">
        <v>246</v>
      </c>
      <c r="F69" s="2" t="s">
        <v>247</v>
      </c>
      <c r="G69" s="2" t="s">
        <v>248</v>
      </c>
      <c r="H69" s="2">
        <v>0</v>
      </c>
      <c r="I69" s="1">
        <v>0</v>
      </c>
      <c r="J69" s="3" t="s">
        <v>19</v>
      </c>
      <c r="K69" s="2" t="str">
        <f>J69*859.77</f>
        <v>0</v>
      </c>
      <c r="L69" s="5"/>
    </row>
    <row r="70" spans="1:12" customHeight="1" ht="105" outlineLevel="5">
      <c r="A70" s="1"/>
      <c r="B70" s="1">
        <v>827339</v>
      </c>
      <c r="C70" s="1" t="s">
        <v>249</v>
      </c>
      <c r="D70" s="1" t="s">
        <v>250</v>
      </c>
      <c r="E70" s="2" t="s">
        <v>251</v>
      </c>
      <c r="F70" s="2" t="s">
        <v>252</v>
      </c>
      <c r="G70" s="2" t="s">
        <v>248</v>
      </c>
      <c r="H70" s="2">
        <v>0</v>
      </c>
      <c r="I70" s="1">
        <v>0</v>
      </c>
      <c r="J70" s="3" t="s">
        <v>19</v>
      </c>
      <c r="K70" s="2" t="str">
        <f>J70*999.76</f>
        <v>0</v>
      </c>
      <c r="L70" s="5"/>
    </row>
    <row r="71" spans="1:12" customHeight="1" ht="105" outlineLevel="5">
      <c r="A71" s="1"/>
      <c r="B71" s="1">
        <v>827341</v>
      </c>
      <c r="C71" s="1" t="s">
        <v>253</v>
      </c>
      <c r="D71" s="1" t="s">
        <v>254</v>
      </c>
      <c r="E71" s="2" t="s">
        <v>255</v>
      </c>
      <c r="F71" s="2" t="s">
        <v>256</v>
      </c>
      <c r="G71" s="2">
        <v>0</v>
      </c>
      <c r="H71" s="2">
        <v>0</v>
      </c>
      <c r="I71" s="1">
        <v>0</v>
      </c>
      <c r="J71" s="3" t="s">
        <v>19</v>
      </c>
      <c r="K71" s="2" t="str">
        <f>J71*1430.87</f>
        <v>0</v>
      </c>
      <c r="L71" s="5"/>
    </row>
    <row r="72" spans="1:12" customHeight="1" ht="105" outlineLevel="5">
      <c r="A72" s="1"/>
      <c r="B72" s="1">
        <v>827342</v>
      </c>
      <c r="C72" s="1" t="s">
        <v>257</v>
      </c>
      <c r="D72" s="1" t="s">
        <v>258</v>
      </c>
      <c r="E72" s="2" t="s">
        <v>259</v>
      </c>
      <c r="F72" s="2" t="s">
        <v>260</v>
      </c>
      <c r="G72" s="2" t="s">
        <v>166</v>
      </c>
      <c r="H72" s="2">
        <v>0</v>
      </c>
      <c r="I72" s="1">
        <v>0</v>
      </c>
      <c r="J72" s="3" t="s">
        <v>19</v>
      </c>
      <c r="K72" s="2" t="str">
        <f>J72*525.27</f>
        <v>0</v>
      </c>
      <c r="L72" s="5"/>
    </row>
    <row r="73" spans="1:12" customHeight="1" ht="105" outlineLevel="5">
      <c r="A73" s="1"/>
      <c r="B73" s="1">
        <v>868615</v>
      </c>
      <c r="C73" s="1" t="s">
        <v>261</v>
      </c>
      <c r="D73" s="1" t="s">
        <v>262</v>
      </c>
      <c r="E73" s="2" t="s">
        <v>263</v>
      </c>
      <c r="F73" s="2" t="s">
        <v>264</v>
      </c>
      <c r="G73" s="2">
        <v>6</v>
      </c>
      <c r="H73" s="2">
        <v>0</v>
      </c>
      <c r="I73" s="1">
        <v>0</v>
      </c>
      <c r="J73" s="3" t="s">
        <v>19</v>
      </c>
      <c r="K73" s="2" t="str">
        <f>J73*4156.37</f>
        <v>0</v>
      </c>
      <c r="L73" s="5"/>
    </row>
    <row r="74" spans="1:12" customHeight="1" ht="105" outlineLevel="5">
      <c r="A74" s="1"/>
      <c r="B74" s="1">
        <v>959790</v>
      </c>
      <c r="C74" s="1" t="s">
        <v>265</v>
      </c>
      <c r="D74" s="1" t="s">
        <v>266</v>
      </c>
      <c r="E74" s="2" t="s">
        <v>267</v>
      </c>
      <c r="F74" s="2" t="s">
        <v>268</v>
      </c>
      <c r="G74" s="2">
        <v>0</v>
      </c>
      <c r="H74" s="2">
        <v>0</v>
      </c>
      <c r="I74" s="1">
        <v>0</v>
      </c>
      <c r="J74" s="3" t="s">
        <v>19</v>
      </c>
      <c r="K74" s="2" t="str">
        <f>J74*2052.00</f>
        <v>0</v>
      </c>
      <c r="L74" s="5"/>
    </row>
    <row r="75" spans="1:12" customHeight="1" ht="105" outlineLevel="5">
      <c r="A75" s="1"/>
      <c r="B75" s="1">
        <v>959793</v>
      </c>
      <c r="C75" s="1" t="s">
        <v>269</v>
      </c>
      <c r="D75" s="1" t="s">
        <v>270</v>
      </c>
      <c r="E75" s="2" t="s">
        <v>271</v>
      </c>
      <c r="F75" s="2" t="s">
        <v>272</v>
      </c>
      <c r="G75" s="2">
        <v>10</v>
      </c>
      <c r="H75" s="2">
        <v>0</v>
      </c>
      <c r="I75" s="1">
        <v>0</v>
      </c>
      <c r="J75" s="3" t="s">
        <v>19</v>
      </c>
      <c r="K75" s="2" t="str">
        <f>J75*2351.51</f>
        <v>0</v>
      </c>
      <c r="L75" s="5"/>
    </row>
    <row r="76" spans="1:12" customHeight="1" ht="105" outlineLevel="5">
      <c r="A76" s="1"/>
      <c r="B76" s="1">
        <v>959815</v>
      </c>
      <c r="C76" s="1" t="s">
        <v>273</v>
      </c>
      <c r="D76" s="1" t="s">
        <v>274</v>
      </c>
      <c r="E76" s="2" t="s">
        <v>275</v>
      </c>
      <c r="F76" s="2" t="s">
        <v>276</v>
      </c>
      <c r="G76" s="2">
        <v>10</v>
      </c>
      <c r="H76" s="2">
        <v>0</v>
      </c>
      <c r="I76" s="1">
        <v>0</v>
      </c>
      <c r="J76" s="3" t="s">
        <v>19</v>
      </c>
      <c r="K76" s="2" t="str">
        <f>J76*3063.89</f>
        <v>0</v>
      </c>
      <c r="L76" s="5"/>
    </row>
    <row r="77" spans="1:12" customHeight="1" ht="105" outlineLevel="5">
      <c r="A77" s="1"/>
      <c r="B77" s="1">
        <v>959816</v>
      </c>
      <c r="C77" s="1" t="s">
        <v>277</v>
      </c>
      <c r="D77" s="1" t="s">
        <v>278</v>
      </c>
      <c r="E77" s="2" t="s">
        <v>275</v>
      </c>
      <c r="F77" s="2" t="s">
        <v>279</v>
      </c>
      <c r="G77" s="2">
        <v>10</v>
      </c>
      <c r="H77" s="2">
        <v>0</v>
      </c>
      <c r="I77" s="1">
        <v>0</v>
      </c>
      <c r="J77" s="3" t="s">
        <v>19</v>
      </c>
      <c r="K77" s="2" t="str">
        <f>J77*3156.82</f>
        <v>0</v>
      </c>
      <c r="L77" s="5"/>
    </row>
    <row r="78" spans="1:12" customHeight="1" ht="105" outlineLevel="5">
      <c r="A78" s="1"/>
      <c r="B78" s="1">
        <v>959817</v>
      </c>
      <c r="C78" s="1" t="s">
        <v>280</v>
      </c>
      <c r="D78" s="1" t="s">
        <v>281</v>
      </c>
      <c r="E78" s="2" t="s">
        <v>282</v>
      </c>
      <c r="F78" s="2" t="s">
        <v>283</v>
      </c>
      <c r="G78" s="2">
        <v>5</v>
      </c>
      <c r="H78" s="2">
        <v>0</v>
      </c>
      <c r="I78" s="1">
        <v>0</v>
      </c>
      <c r="J78" s="3" t="s">
        <v>19</v>
      </c>
      <c r="K78" s="2" t="str">
        <f>J78*2308.15</f>
        <v>0</v>
      </c>
      <c r="L78" s="5"/>
    </row>
    <row r="79" spans="1:12" customHeight="1" ht="105" outlineLevel="5">
      <c r="A79" s="1"/>
      <c r="B79" s="1">
        <v>959818</v>
      </c>
      <c r="C79" s="1" t="s">
        <v>284</v>
      </c>
      <c r="D79" s="1" t="s">
        <v>285</v>
      </c>
      <c r="E79" s="2" t="s">
        <v>282</v>
      </c>
      <c r="F79" s="2" t="s">
        <v>286</v>
      </c>
      <c r="G79" s="2">
        <v>10</v>
      </c>
      <c r="H79" s="2">
        <v>0</v>
      </c>
      <c r="I79" s="1">
        <v>0</v>
      </c>
      <c r="J79" s="3" t="s">
        <v>19</v>
      </c>
      <c r="K79" s="2" t="str">
        <f>J79*2223.90</f>
        <v>0</v>
      </c>
      <c r="L7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2026-08-31T11:03:40+03:00</dcterms:created>
  <dcterms:modified xsi:type="dcterms:W3CDTF">2026-08-31T11:03:40+03:00</dcterms:modified>
  <dc:title>Untitled Spreadsheet</dc:title>
  <dc:description/>
  <dc:subject/>
  <cp:keywords/>
  <cp:category/>
</cp:coreProperties>
</file>