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<sst xmlns="http://schemas.openxmlformats.org/spreadsheetml/2006/main" uniqueCount="209">
  <si>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</si>
  <si>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</si>
  <si>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</si>
  <si>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</si>
  <si>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</si>
  <si>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</si>
  <si>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</si>
  <si>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</si>
  <si>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</si>
  <si>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</si>
  <si>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Фитинги латунные резьбовые</t>
  </si>
  <si>
    <t>Фитинги резьбовые латунные РОСТУРПЛАСТ (в инд. упаковке)</t>
  </si>
  <si>
    <t>RTP-901003</t>
  </si>
  <si>
    <t>Американка прямая, латунь  1/2", еврослот, никель, RTP (120/1шт)</t>
  </si>
  <si>
    <t>228.77 руб.</t>
  </si>
  <si>
    <t>&gt;25</t>
  </si>
  <si>
    <t>шт</t>
  </si>
  <si>
    <t>RTP-901004</t>
  </si>
  <si>
    <t>Американка прямая, латунь  3/4", еврослот, никель, RTP (60/1шт)</t>
  </si>
  <si>
    <t>289.16 руб.</t>
  </si>
  <si>
    <t>RTP-901005</t>
  </si>
  <si>
    <t>Американка прямая, латунь 1", еврослот, никель, RTP (50/1шт)</t>
  </si>
  <si>
    <t>533.63 руб.</t>
  </si>
  <si>
    <t>RTP-901011</t>
  </si>
  <si>
    <t>Американка прямая, латунь, вн/вн резьба 1", еврослот, никель, RTP (50/1шт)</t>
  </si>
  <si>
    <t>577.72 руб.</t>
  </si>
  <si>
    <t>&gt;10</t>
  </si>
  <si>
    <t>RTP-901012</t>
  </si>
  <si>
    <t>Американка угловая, латунь  1/2", еврослот, никель, RTP (100/1шт)</t>
  </si>
  <si>
    <t>284.23 руб.</t>
  </si>
  <si>
    <t>RTP-901018</t>
  </si>
  <si>
    <t>Заглушка, латунь, вн резьба  1/2", еврослот, никель, RTP (300/1шт)</t>
  </si>
  <si>
    <t>63.90 руб.</t>
  </si>
  <si>
    <t>&gt;100</t>
  </si>
  <si>
    <t>RTP-901019</t>
  </si>
  <si>
    <t>Заглушка, латунь, вн резьба  3/4", еврослот, никель, RTP (240/1шт)</t>
  </si>
  <si>
    <t>92.44 руб.</t>
  </si>
  <si>
    <t>&gt;50</t>
  </si>
  <si>
    <t>RTP-901025</t>
  </si>
  <si>
    <t>Заглушка, латунь, нар резьба  1/2", еврослот, никель, RTP (320/1шт)</t>
  </si>
  <si>
    <t>53.61 руб.</t>
  </si>
  <si>
    <t>RTP-901026</t>
  </si>
  <si>
    <t>Заглушка, латунь, нар резьба  3/4", еврослот, никель, RTP (240/1шт)</t>
  </si>
  <si>
    <t>88.69 руб.</t>
  </si>
  <si>
    <t>RTP-901027</t>
  </si>
  <si>
    <t>Заглушка, латунь, нар резьба 1", еврослот, никель, RTP (125/1шт)</t>
  </si>
  <si>
    <t>143.75 руб.</t>
  </si>
  <si>
    <t>RTP-901034</t>
  </si>
  <si>
    <t>Контргайка, латунь  1/2", еврослот, никель, RTP (500/1шт)</t>
  </si>
  <si>
    <t>26.81 руб.</t>
  </si>
  <si>
    <t>RTP-901035</t>
  </si>
  <si>
    <t>Контргайка, латунь  3/4", еврослот, никель, RTP (380/1шт)</t>
  </si>
  <si>
    <t>40.61 руб.</t>
  </si>
  <si>
    <t>RTP-901044</t>
  </si>
  <si>
    <t>Муфта переходная, латунь, вн резьба 3/4"х1/2", еврослот, никель, RTP (135/1шт)</t>
  </si>
  <si>
    <t>152.48 руб.</t>
  </si>
  <si>
    <t>RTP-901045</t>
  </si>
  <si>
    <t>Муфта переходная, латунь, вн резьба 1"х1/2", еврослот, никель, RTP (100/1шт)</t>
  </si>
  <si>
    <t>173.86 руб.</t>
  </si>
  <si>
    <t>RTP-901047</t>
  </si>
  <si>
    <t>Муфта переходная, латунь, вн резьба 1"х3/4", еврослот, никель, RTP (80/1шт)</t>
  </si>
  <si>
    <t>219.08 руб.</t>
  </si>
  <si>
    <t>RTP-901055</t>
  </si>
  <si>
    <t>Муфта соединительная, латунь, вн резьба  1/2", еврослот, никель, RTP (150/1шт)</t>
  </si>
  <si>
    <t>99.53 руб.</t>
  </si>
  <si>
    <t>RTP-901056</t>
  </si>
  <si>
    <t>Муфта соединительная, латунь, вн резьба  3/4", еврослот, никель, RTP (120/1шт)</t>
  </si>
  <si>
    <t>145.47 руб.</t>
  </si>
  <si>
    <t>RTP-901057</t>
  </si>
  <si>
    <t>Муфта соединительная, латунь, вн резьба 1", еврослот, никель, RTP (80/1шт)</t>
  </si>
  <si>
    <t>261.46 руб.</t>
  </si>
  <si>
    <t>RTP-901061</t>
  </si>
  <si>
    <t>Ниппель переходной, латунь, нар резьба 1/2"х3/8", еврослот, никель, RTP (200/1шт)</t>
  </si>
  <si>
    <t>72.69 руб.</t>
  </si>
  <si>
    <t>RTP-901062</t>
  </si>
  <si>
    <t>Ниппель переходной, латунь, нар резьба 3/4"х1/2", еврослот, никель, RTP (125/1шт)</t>
  </si>
  <si>
    <t>112.89 руб.</t>
  </si>
  <si>
    <t>RTP-901063</t>
  </si>
  <si>
    <t>Ниппель переходной, латунь, нар резьба 1"х1/2", еврослот, никель, RTP (100/1шт)</t>
  </si>
  <si>
    <t>163.34 руб.</t>
  </si>
  <si>
    <t>RTP-901064</t>
  </si>
  <si>
    <t>Ниппель переходной, латунь, нар резьба 1"х3/4", еврослот, никель, RTP (120/1шт)</t>
  </si>
  <si>
    <t>186.76 руб.</t>
  </si>
  <si>
    <t>RTP-901067</t>
  </si>
  <si>
    <t>Ниппель переходной, латунь, нар резьба 1_1/4"х1", еврослот, никель, RTP (80/1шт)</t>
  </si>
  <si>
    <t>270.88 руб.</t>
  </si>
  <si>
    <t>RTP-901074</t>
  </si>
  <si>
    <t>Ниппель, латунь, нар резьба  1/2", еврослот, никель, RTP (200/1шт)</t>
  </si>
  <si>
    <t>74.15 руб.</t>
  </si>
  <si>
    <t>RTP-901075</t>
  </si>
  <si>
    <t>Ниппель, латунь, нар резьба  3/4", еврослот, никель, RTP (125/1шт)</t>
  </si>
  <si>
    <t>127.10 руб.</t>
  </si>
  <si>
    <t>RTP-901076</t>
  </si>
  <si>
    <t>Ниппель, латунь, нар резьба 1", еврослот, никель, RTP (100/1шт)</t>
  </si>
  <si>
    <t>196.51 руб.</t>
  </si>
  <si>
    <t>RTP-901082</t>
  </si>
  <si>
    <t>Переходник, латунь, вн/нар резьба 1/2"х3/8", еврослот, никель, RTP (200/1шт)</t>
  </si>
  <si>
    <t>67.03 руб.</t>
  </si>
  <si>
    <t>RTP-901083</t>
  </si>
  <si>
    <t>Переходник, латунь, вн/нар резьба 3/4"х1/2", еврослот, никель, RTP (125/1шт)</t>
  </si>
  <si>
    <t>RTP-901085</t>
  </si>
  <si>
    <t>Переходник, латунь, вн/нар резьба 1"х1/2", еврослот, никель, RTP (100/1шт)</t>
  </si>
  <si>
    <t>155.70 руб.</t>
  </si>
  <si>
    <t>RTP-901086</t>
  </si>
  <si>
    <t>Переходник, латунь, вн/нар резьба 1"х3/4", еврослот, никель, RTP (100/1шт)</t>
  </si>
  <si>
    <t>180.32 руб.</t>
  </si>
  <si>
    <t>RTP-901094</t>
  </si>
  <si>
    <t>Тройник переходной, латунь, вн/вн/вн резьба 3/4"х1/2"х3/4", еврослот, никель, RTP (60/1шт)</t>
  </si>
  <si>
    <t>288.14 руб.</t>
  </si>
  <si>
    <t>RTP-901100</t>
  </si>
  <si>
    <t>Тройник, латунь, вн/вн/вн резьба  1/2", еврослот, никель, RTP (80/1шт)</t>
  </si>
  <si>
    <t>205.66 руб.</t>
  </si>
  <si>
    <t>RTP-901101</t>
  </si>
  <si>
    <t>Тройник, латунь, вн/вн/вн резьба  3/4", еврослот, никель, RTP (60/1шт)</t>
  </si>
  <si>
    <t>297.78 руб.</t>
  </si>
  <si>
    <t>RTP-901102</t>
  </si>
  <si>
    <t>Тройник, латунь, вн/вн/вн резьба 1", еврослот, никель, RTP (40/1шт)</t>
  </si>
  <si>
    <t>588.28 руб.</t>
  </si>
  <si>
    <t>RTP-901108</t>
  </si>
  <si>
    <t>Тройник, латунь, вн/нар/вн резьба  1/2", еврослот, никель, RTP (100/1шт)</t>
  </si>
  <si>
    <t>244.51 руб.</t>
  </si>
  <si>
    <t>RTP-901109</t>
  </si>
  <si>
    <t>Тройник, латунь, вн/нар/нар резьба  1/2", еврослот, никель, RTP (80/1шт)</t>
  </si>
  <si>
    <t>345.51 руб.</t>
  </si>
  <si>
    <t>RTP-901112</t>
  </si>
  <si>
    <t>Тройник, латунь, нар/нар/нар резьба  1/2", еврослот, никель, RTP (80/1шт)</t>
  </si>
  <si>
    <t>300.42 руб.</t>
  </si>
  <si>
    <t>RTP-901114</t>
  </si>
  <si>
    <t>Угольник с креплением, латунь, вн/вн резьба 1/2"х90°, еврослот, никель, RTP (65/1шт)</t>
  </si>
  <si>
    <t>226.42 руб.</t>
  </si>
  <si>
    <t>RTP-901115</t>
  </si>
  <si>
    <t>Угольник, латунь, вн/вн резьба 1/2"х90°, еврослот, никель, RTP (100/1шт)</t>
  </si>
  <si>
    <t>165.76 руб.</t>
  </si>
  <si>
    <t>RTP-901116</t>
  </si>
  <si>
    <t>Угольник, латунь, вн/вн резьба 3/4"х90°, еврослот, никель, RTP (50/1шт)</t>
  </si>
  <si>
    <t>242.72 руб.</t>
  </si>
  <si>
    <t>RTP-901122</t>
  </si>
  <si>
    <t>Угольник, латунь, вн/нар резьба 1/2"х90°, еврослот, никель, RTP (100/1шт)</t>
  </si>
  <si>
    <t>184.87 руб.</t>
  </si>
  <si>
    <t>RTP-901123</t>
  </si>
  <si>
    <t>Угольник, латунь, вн/нар резьба 3/4"х90°, еврослот, никель, RTP (40/1шт)</t>
  </si>
  <si>
    <t>299.11 руб.</t>
  </si>
  <si>
    <t>RTP-901129</t>
  </si>
  <si>
    <t>Угольник, латунь, нар/нар резьба 1/2"х90°, еврослот, никель, RTP (100/1шт)</t>
  </si>
  <si>
    <t>213.16 руб.</t>
  </si>
  <si>
    <t>RTP-901139</t>
  </si>
  <si>
    <t>Удлинитель, латунь 25х1/2"L 10, еврослот, хромированный, RTP (200/1шт)</t>
  </si>
  <si>
    <t>168.24 руб.</t>
  </si>
  <si>
    <t>RTP-901140</t>
  </si>
  <si>
    <t>Удлинитель, латунь 25х1/2"L 15, еврослот, хромированный, RTP (198/1шт)</t>
  </si>
  <si>
    <t>173.29 руб.</t>
  </si>
  <si>
    <t>RTP-901141</t>
  </si>
  <si>
    <t>Удлинитель, латунь 25х1/2"L 20, еврослот, хромированный, RTP (200/1шт)</t>
  </si>
  <si>
    <t>207.29 руб.</t>
  </si>
  <si>
    <t>RTP-901142</t>
  </si>
  <si>
    <t>Удлинитель, латунь 25х1/2"L 25, еврослот, хромированный, RTP (150/1шт)</t>
  </si>
  <si>
    <t>225.40 руб.</t>
  </si>
  <si>
    <t>RTP-901143</t>
  </si>
  <si>
    <t>Удлинитель, латунь 25х1/2"L 30, еврослот, хромированный, RTP (150/1шт)</t>
  </si>
  <si>
    <t>247.66 руб.</t>
  </si>
  <si>
    <t>RTP-901144</t>
  </si>
  <si>
    <t>Удлинитель, латунь 25х1/2"L 40, еврослот, хромированный, RTP (100/1шт)</t>
  </si>
  <si>
    <t>312.56 руб.</t>
  </si>
  <si>
    <t>RTP-901145</t>
  </si>
  <si>
    <t>Удлинитель, латунь 25х1/2"L 50, еврослот, хромированный, RTP (80/1шт)</t>
  </si>
  <si>
    <t>417.93 руб.</t>
  </si>
  <si>
    <t>RTP-901146</t>
  </si>
  <si>
    <t>Футорка, латунь, нар/вн резьба 1/2"х3/8", еврослот, никель, RTP (250/1шт)</t>
  </si>
  <si>
    <t>48.54 руб.</t>
  </si>
  <si>
    <t>RTP-901147</t>
  </si>
  <si>
    <t>Футорка, латунь, нар/вн резьба 3/4"х1/2", еврослот, никель, RTP (200/1шт)</t>
  </si>
  <si>
    <t>75.72 руб.</t>
  </si>
  <si>
    <t>RTP-901148</t>
  </si>
  <si>
    <t>Футорка, латунь, нар/вн резьба 1/2"х 1/4", еврослот, никель, RTP (250/1шт)</t>
  </si>
  <si>
    <t>80.03 руб.</t>
  </si>
  <si>
    <t>RTP-901149</t>
  </si>
  <si>
    <t>Футорка, латунь, нар/вн резьба 1"х3/4", еврослот, никель, RTP (135/1шт)</t>
  </si>
  <si>
    <t>121.55 руб.</t>
  </si>
  <si>
    <t>RTP-901150</t>
  </si>
  <si>
    <t>Футорка, латунь, нар/вн резьба 1"х1/2", еврослот, никель, RTP (160/1шт)</t>
  </si>
  <si>
    <t>167.68 руб.</t>
  </si>
  <si>
    <t>ZGR-000112</t>
  </si>
  <si>
    <t>WT-080</t>
  </si>
  <si>
    <t>Пятиходовой переходник (пятерник) для насосной станции, длинна 80 мм (1/100шт)</t>
  </si>
  <si>
    <t>565.16 руб.</t>
  </si>
  <si>
    <t>ZGR-000113</t>
  </si>
  <si>
    <t>WT-090</t>
  </si>
  <si>
    <t>Пятиходовой переходник (пятерник) для насосной станции, длинна 90 мм (1/100шт)</t>
  </si>
  <si>
    <t>654.51 руб.</t>
  </si>
  <si>
    <t>ZGR-000129</t>
  </si>
  <si>
    <t>WT-100P</t>
  </si>
  <si>
    <t>Пятиходовой переходник (пятерник) для насосной станции, длинна 100 мм (1/100шт)</t>
  </si>
  <si>
    <t>526.68 руб.</t>
  </si>
  <si>
    <t>ZGR-000130</t>
  </si>
  <si>
    <t>WT-120</t>
  </si>
  <si>
    <t>Пятиходовой переходник (пятерник) для насосной станции, длинна 120 мм (1/100шт)</t>
  </si>
  <si>
    <t>760.53 руб.</t>
  </si>
  <si>
    <t>ZGR-000200</t>
  </si>
  <si>
    <t>SN11</t>
  </si>
  <si>
    <t>Разъёмное резьбовое соединение сгон-американка 1/2" из латуни (CW617N) (10/160шт)</t>
  </si>
  <si>
    <t>226.16 руб.</t>
  </si>
  <si>
    <t>ZGR-000201</t>
  </si>
  <si>
    <t>SN12</t>
  </si>
  <si>
    <t>Разъёмное резьбовое соединение сгон-американка 3/4" из латуни (CW617N) (25/100шт)</t>
  </si>
  <si>
    <t>342.07 руб.</t>
  </si>
  <si>
    <t>ZGR-000202</t>
  </si>
  <si>
    <t>SN13</t>
  </si>
  <si>
    <t>Разъёмное резьбовое соединение сгон-американка 1" из латуни (CW617N) (20/80шт)</t>
  </si>
  <si>
    <t>579.55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</si>
</sst>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d2426b14_12d0_11f0_a70e_047c1617b143_21d4f66c_793a_11f0_a79f_047c1617b1431.jpeg"/><Relationship Id="rId2" Type="http://schemas.openxmlformats.org/officeDocument/2006/relationships/image" Target="../media/d2426b16_12d0_11f0_a70e_047c1617b143_21d4f66d_793a_11f0_a79f_047c1617b1432.jpeg"/><Relationship Id="rId3" Type="http://schemas.openxmlformats.org/officeDocument/2006/relationships/image" Target="../media/d2426b18_12d0_11f0_a70e_047c1617b143_21d4f66e_793a_11f0_a79f_047c1617b1433.jpeg"/><Relationship Id="rId4" Type="http://schemas.openxmlformats.org/officeDocument/2006/relationships/image" Target="../media/d2426b24_12d0_11f0_a70e_047c1617b143_21d4f66f_793a_11f0_a79f_047c1617b1434.jpeg"/><Relationship Id="rId5" Type="http://schemas.openxmlformats.org/officeDocument/2006/relationships/image" Target="../media/e6d46350_12f8_11f0_a70e_047c1617b143_28301a28_793a_11f0_a79f_047c1617b1435.jpeg"/><Relationship Id="rId6" Type="http://schemas.openxmlformats.org/officeDocument/2006/relationships/image" Target="../media/e6d4635c_12f8_11f0_a70e_047c1617b143_28301a29_793a_11f0_a79f_047c1617b1436.jpeg"/><Relationship Id="rId7" Type="http://schemas.openxmlformats.org/officeDocument/2006/relationships/image" Target="../media/e6d4635e_12f8_11f0_a70e_047c1617b143_28301a2a_793a_11f0_a79f_047c1617b1437.jpeg"/><Relationship Id="rId8" Type="http://schemas.openxmlformats.org/officeDocument/2006/relationships/image" Target="../media/e6d4636a_12f8_11f0_a70e_047c1617b143_28301a2b_793a_11f0_a79f_047c1617b1438.jpeg"/><Relationship Id="rId9" Type="http://schemas.openxmlformats.org/officeDocument/2006/relationships/image" Target="../media/e6d4636c_12f8_11f0_a70e_047c1617b143_28301a2c_793a_11f0_a79f_047c1617b1439.jpeg"/><Relationship Id="rId10" Type="http://schemas.openxmlformats.org/officeDocument/2006/relationships/image" Target="../media/e6d4636e_12f8_11f0_a70e_047c1617b143_28301a2d_793a_11f0_a79f_047c1617b14310.jpeg"/><Relationship Id="rId11" Type="http://schemas.openxmlformats.org/officeDocument/2006/relationships/image" Target="../media/e6d4637c_12f8_11f0_a70e_047c1617b143_28301a2e_793a_11f0_a79f_047c1617b14311.jpeg"/><Relationship Id="rId12" Type="http://schemas.openxmlformats.org/officeDocument/2006/relationships/image" Target="../media/e6d4637e_12f8_11f0_a70e_047c1617b143_28301a2f_793a_11f0_a79f_047c1617b14312.jpeg"/><Relationship Id="rId13" Type="http://schemas.openxmlformats.org/officeDocument/2006/relationships/image" Target="../media/e6d46390_12f8_11f0_a70e_047c1617b143_28301a32_793a_11f0_a79f_047c1617b14313.jpeg"/><Relationship Id="rId14" Type="http://schemas.openxmlformats.org/officeDocument/2006/relationships/image" Target="../media/e6d46392_12f8_11f0_a70e_047c1617b143_28301a30_793a_11f0_a79f_047c1617b14314.jpeg"/><Relationship Id="rId15" Type="http://schemas.openxmlformats.org/officeDocument/2006/relationships/image" Target="../media/e6d46396_12f8_11f0_a70e_047c1617b143_28301a31_793a_11f0_a79f_047c1617b14315.jpeg"/><Relationship Id="rId16" Type="http://schemas.openxmlformats.org/officeDocument/2006/relationships/image" Target="../media/e6d463a6_12f8_11f0_a70e_047c1617b143_28301a33_793a_11f0_a79f_047c1617b14316.jpeg"/><Relationship Id="rId17" Type="http://schemas.openxmlformats.org/officeDocument/2006/relationships/image" Target="../media/e6d463a8_12f8_11f0_a70e_047c1617b143_28301a34_793a_11f0_a79f_047c1617b14317.jpeg"/><Relationship Id="rId18" Type="http://schemas.openxmlformats.org/officeDocument/2006/relationships/image" Target="../media/e6d463aa_12f8_11f0_a70e_047c1617b143_28301a35_793a_11f0_a79f_047c1617b14318.jpeg"/><Relationship Id="rId19" Type="http://schemas.openxmlformats.org/officeDocument/2006/relationships/image" Target="../media/e6d463b2_12f8_11f0_a70e_047c1617b143_28301a39_793a_11f0_a79f_047c1617b14319.jpeg"/><Relationship Id="rId20" Type="http://schemas.openxmlformats.org/officeDocument/2006/relationships/image" Target="../media/e6d463b4_12f8_11f0_a70e_047c1617b143_28301a3a_793a_11f0_a79f_047c1617b14320.jpeg"/><Relationship Id="rId21" Type="http://schemas.openxmlformats.org/officeDocument/2006/relationships/image" Target="../media/e6d463b6_12f8_11f0_a70e_047c1617b143_28301a37_793a_11f0_a79f_047c1617b14321.jpeg"/><Relationship Id="rId22" Type="http://schemas.openxmlformats.org/officeDocument/2006/relationships/image" Target="../media/e6d463b8_12f8_11f0_a70e_047c1617b143_28301a38_793a_11f0_a79f_047c1617b14322.jpeg"/><Relationship Id="rId23" Type="http://schemas.openxmlformats.org/officeDocument/2006/relationships/image" Target="../media/e6d463be_12f8_11f0_a70e_047c1617b143_28301a36_793a_11f0_a79f_047c1617b14323.jpeg"/><Relationship Id="rId24" Type="http://schemas.openxmlformats.org/officeDocument/2006/relationships/image" Target="../media/e6d463cc_12f8_11f0_a70e_047c1617b143_28301a3b_793a_11f0_a79f_047c1617b14324.jpeg"/><Relationship Id="rId25" Type="http://schemas.openxmlformats.org/officeDocument/2006/relationships/image" Target="../media/e6d463ce_12f8_11f0_a70e_047c1617b143_28301a3c_793a_11f0_a79f_047c1617b14325.jpeg"/><Relationship Id="rId26" Type="http://schemas.openxmlformats.org/officeDocument/2006/relationships/image" Target="../media/e6d463d0_12f8_11f0_a70e_047c1617b143_28301a3d_793a_11f0_a79f_047c1617b14326.jpeg"/><Relationship Id="rId27" Type="http://schemas.openxmlformats.org/officeDocument/2006/relationships/image" Target="../media/e6d463dc_12f8_11f0_a70e_047c1617b143_28301a40_793a_11f0_a79f_047c1617b14327.jpeg"/><Relationship Id="rId28" Type="http://schemas.openxmlformats.org/officeDocument/2006/relationships/image" Target="../media/e6d463de_12f8_11f0_a70e_047c1617b143_28301a41_793a_11f0_a79f_047c1617b14328.jpeg"/><Relationship Id="rId29" Type="http://schemas.openxmlformats.org/officeDocument/2006/relationships/image" Target="../media/e6d463e2_12f8_11f0_a70e_047c1617b143_28301a3e_793a_11f0_a79f_047c1617b14329.jpeg"/><Relationship Id="rId30" Type="http://schemas.openxmlformats.org/officeDocument/2006/relationships/image" Target="../media/e6d463e4_12f8_11f0_a70e_047c1617b143_28301a3f_793a_11f0_a79f_047c1617b14330.jpeg"/><Relationship Id="rId31" Type="http://schemas.openxmlformats.org/officeDocument/2006/relationships/image" Target="../media/e6d463f4_12f8_11f0_a70e_047c1617b143_28301a42_793a_11f0_a79f_047c1617b14331.jpeg"/><Relationship Id="rId32" Type="http://schemas.openxmlformats.org/officeDocument/2006/relationships/image" Target="../media/e6d46400_12f8_11f0_a70e_047c1617b143_28301a43_793a_11f0_a79f_047c1617b14332.jpeg"/><Relationship Id="rId33" Type="http://schemas.openxmlformats.org/officeDocument/2006/relationships/image" Target="../media/e6d46402_12f8_11f0_a70e_047c1617b143_28301a44_793a_11f0_a79f_047c1617b14333.jpeg"/><Relationship Id="rId34" Type="http://schemas.openxmlformats.org/officeDocument/2006/relationships/image" Target="../media/e6d46404_12f8_11f0_a70e_047c1617b143_28301a45_793a_11f0_a79f_047c1617b14334.jpeg"/><Relationship Id="rId35" Type="http://schemas.openxmlformats.org/officeDocument/2006/relationships/image" Target="../media/e6d46410_12f8_11f0_a70e_047c1617b143_28301a46_793a_11f0_a79f_047c1617b14335.jpeg"/><Relationship Id="rId36" Type="http://schemas.openxmlformats.org/officeDocument/2006/relationships/image" Target="../media/e6d46412_12f8_11f0_a70e_047c1617b143_28301a47_793a_11f0_a79f_047c1617b14336.jpeg"/><Relationship Id="rId37" Type="http://schemas.openxmlformats.org/officeDocument/2006/relationships/image" Target="../media/e6d46418_12f8_11f0_a70e_047c1617b143_28301a48_793a_11f0_a79f_047c1617b14337.jpeg"/><Relationship Id="rId38" Type="http://schemas.openxmlformats.org/officeDocument/2006/relationships/image" Target="../media/e6d4641c_12f8_11f0_a70e_047c1617b143_28301a49_793a_11f0_a79f_047c1617b14338.jpeg"/><Relationship Id="rId39" Type="http://schemas.openxmlformats.org/officeDocument/2006/relationships/image" Target="../media/e6d4641e_12f8_11f0_a70e_047c1617b143_28301a4a_793a_11f0_a79f_047c1617b14339.jpeg"/><Relationship Id="rId40" Type="http://schemas.openxmlformats.org/officeDocument/2006/relationships/image" Target="../media/e6d46420_12f8_11f0_a70e_047c1617b143_28301a4b_793a_11f0_a79f_047c1617b14340.jpeg"/><Relationship Id="rId41" Type="http://schemas.openxmlformats.org/officeDocument/2006/relationships/image" Target="../media/e6d4642c_12f8_11f0_a70e_047c1617b143_28301a4c_793a_11f0_a79f_047c1617b14341.jpeg"/><Relationship Id="rId42" Type="http://schemas.openxmlformats.org/officeDocument/2006/relationships/image" Target="../media/e6d4642e_12f8_11f0_a70e_047c1617b143_28301a4d_793a_11f0_a79f_047c1617b14342.jpeg"/><Relationship Id="rId43" Type="http://schemas.openxmlformats.org/officeDocument/2006/relationships/image" Target="../media/e6d4643a_12f8_11f0_a70e_047c1617b143_28301a4e_793a_11f0_a79f_047c1617b14343.jpeg"/><Relationship Id="rId44" Type="http://schemas.openxmlformats.org/officeDocument/2006/relationships/image" Target="../media/e6d4644e_12f8_11f0_a70e_047c1617b143_28301a4f_793a_11f0_a79f_047c1617b14344.jpeg"/><Relationship Id="rId45" Type="http://schemas.openxmlformats.org/officeDocument/2006/relationships/image" Target="../media/e6d46450_12f8_11f0_a70e_047c1617b143_28301a50_793a_11f0_a79f_047c1617b14345.jpeg"/><Relationship Id="rId46" Type="http://schemas.openxmlformats.org/officeDocument/2006/relationships/image" Target="../media/e6d46452_12f8_11f0_a70e_047c1617b143_28301a51_793a_11f0_a79f_047c1617b14346.jpeg"/><Relationship Id="rId47" Type="http://schemas.openxmlformats.org/officeDocument/2006/relationships/image" Target="../media/e6d46454_12f8_11f0_a70e_047c1617b143_28301a52_793a_11f0_a79f_047c1617b14347.jpeg"/><Relationship Id="rId48" Type="http://schemas.openxmlformats.org/officeDocument/2006/relationships/image" Target="../media/e6d46456_12f8_11f0_a70e_047c1617b143_28301a53_793a_11f0_a79f_047c1617b14348.jpeg"/><Relationship Id="rId49" Type="http://schemas.openxmlformats.org/officeDocument/2006/relationships/image" Target="../media/e6d46458_12f8_11f0_a70e_047c1617b143_28301a54_793a_11f0_a79f_047c1617b14349.jpeg"/><Relationship Id="rId50" Type="http://schemas.openxmlformats.org/officeDocument/2006/relationships/image" Target="../media/e6d4645a_12f8_11f0_a70e_047c1617b143_28301a55_793a_11f0_a79f_047c1617b14350.jpeg"/><Relationship Id="rId51" Type="http://schemas.openxmlformats.org/officeDocument/2006/relationships/image" Target="../media/e6d4645c_12f8_11f0_a70e_047c1617b143_28301a59_793a_11f0_a79f_047c1617b14351.jpeg"/><Relationship Id="rId52" Type="http://schemas.openxmlformats.org/officeDocument/2006/relationships/image" Target="../media/e6d4645e_12f8_11f0_a70e_047c1617b143_28301a5a_793a_11f0_a79f_047c1617b14352.jpeg"/><Relationship Id="rId53" Type="http://schemas.openxmlformats.org/officeDocument/2006/relationships/image" Target="../media/e6d46460_12f8_11f0_a70e_047c1617b143_28301a58_793a_11f0_a79f_047c1617b14353.jpeg"/><Relationship Id="rId54" Type="http://schemas.openxmlformats.org/officeDocument/2006/relationships/image" Target="../media/e6d46462_12f8_11f0_a70e_047c1617b143_28301a57_793a_11f0_a79f_047c1617b14354.jpeg"/><Relationship Id="rId55" Type="http://schemas.openxmlformats.org/officeDocument/2006/relationships/image" Target="../media/e6d46464_12f8_11f0_a70e_047c1617b143_28301a56_793a_11f0_a79f_047c1617b14355.jpeg"/><Relationship Id="rId56" Type="http://schemas.openxmlformats.org/officeDocument/2006/relationships/image" Target="../media/5540d7bd_f5a0_11eb_8302_003048fd731b_a15553bc_602e_11ec_a20b_00259070b48756.jpeg"/><Relationship Id="rId57" Type="http://schemas.openxmlformats.org/officeDocument/2006/relationships/image" Target="../media/5540d7bf_f5a0_11eb_8302_003048fd731b_a15553bd_602e_11ec_a20b_00259070b48757.jpeg"/><Relationship Id="rId58" Type="http://schemas.openxmlformats.org/officeDocument/2006/relationships/image" Target="../media/29b1cbd5_3e5b_11ec_836e_003048fd731b_a15553be_602e_11ec_a20b_00259070b48758.jpeg"/><Relationship Id="rId59" Type="http://schemas.openxmlformats.org/officeDocument/2006/relationships/image" Target="../media/29b1cbd7_3e5b_11ec_836e_003048fd731b_a15553bf_602e_11ec_a20b_00259070b48759.jpeg"/><Relationship Id="rId60" Type="http://schemas.openxmlformats.org/officeDocument/2006/relationships/image" Target="../media/ab08e98b_3fea_11ee_a4a3_047c1617b143_14e1e0b0_f93d_11ef_a6ea_047c1617b14360.jpeg"/><Relationship Id="rId61" Type="http://schemas.openxmlformats.org/officeDocument/2006/relationships/image" Target="../media/ab08e98d_3fea_11ee_a4a3_047c1617b143_14e1e0b1_f93d_11ef_a6ea_047c1617b14361.jpeg"/><Relationship Id="rId62" Type="http://schemas.openxmlformats.org/officeDocument/2006/relationships/image" Target="../media/ab08e98f_3fea_11ee_a4a3_047c1617b143_14e1e0b2_f93d_11ef_a6ea_047c1617b14362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3</xdr:row>
      <xdr:rowOff>95250</xdr:rowOff>
    </xdr:from>
    <xdr:ext cx="1143000" cy="1143000"/>
    <xdr:pic>
      <xdr:nvPicPr>
        <xdr:cNvPr id="1" name="Image_4" descr="Image_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2" name="Image_5" descr="Image_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3" name="Image_6" descr="Image_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4" name="Image_7" descr="Image_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5" name="Image_8" descr="Image_8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6" name="Image_9" descr="Image_9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7" name="Image_10" descr="Image_10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8" name="Image_11" descr="Image_11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9" name="Image_12" descr="Image_12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10" name="Image_13" descr="Image_13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1" name="Image_14" descr="Image_14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2" name="Image_15" descr="Image_15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3" name="Image_16" descr="Image_16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4" name="Image_17" descr="Image_17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5" name="Image_18" descr="Image_18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6" name="Image_19" descr="Image_19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7" name="Image_20" descr="Image_20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8" name="Image_21" descr="Image_21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9" name="Image_22" descr="Image_22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20" name="Image_23" descr="Image_23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21" name="Image_24" descr="Image_24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2" name="Image_25" descr="Image_25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3" name="Image_26" descr="Image_26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4" name="Image_27" descr="Image_27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5" name="Image_28" descr="Image_28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6" name="Image_29" descr="Image_29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7" name="Image_30" descr="Image_30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8" name="Image_31" descr="Image_31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9" name="Image_32" descr="Image_32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30" name="Image_33" descr="Image_33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31" name="Image_34" descr="Image_34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32" name="Image_35" descr="Image_35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33" name="Image_36" descr="Image_36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4" name="Image_37" descr="Image_37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5" name="Image_38" descr="Image_38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6" name="Image_39" descr="Image_39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7" name="Image_40" descr="Image_40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8" name="Image_41" descr="Image_41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9" name="Image_42" descr="Image_42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40" name="Image_43" descr="Image_43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41" name="Image_44" descr="Image_44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42" name="Image_45" descr="Image_45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43" name="Image_46" descr="Image_46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44" name="Image_47" descr="Image_47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45" name="Image_48" descr="Image_48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46" name="Image_49" descr="Image_49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47" name="Image_50" descr="Image_50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</xdr:row>
      <xdr:rowOff>95250</xdr:rowOff>
    </xdr:from>
    <xdr:ext cx="1143000" cy="1143000"/>
    <xdr:pic>
      <xdr:nvPicPr>
        <xdr:cNvPr id="48" name="Image_51" descr="Image_51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1143000" cy="1143000"/>
    <xdr:pic>
      <xdr:nvPicPr>
        <xdr:cNvPr id="49" name="Image_52" descr="Image_52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1143000" cy="1143000"/>
    <xdr:pic>
      <xdr:nvPicPr>
        <xdr:cNvPr id="50" name="Image_53" descr="Image_53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143000"/>
    <xdr:pic>
      <xdr:nvPicPr>
        <xdr:cNvPr id="51" name="Image_54" descr="Image_54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</xdr:row>
      <xdr:rowOff>95250</xdr:rowOff>
    </xdr:from>
    <xdr:ext cx="1143000" cy="1143000"/>
    <xdr:pic>
      <xdr:nvPicPr>
        <xdr:cNvPr id="52" name="Image_55" descr="Image_55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</xdr:row>
      <xdr:rowOff>95250</xdr:rowOff>
    </xdr:from>
    <xdr:ext cx="1143000" cy="1143000"/>
    <xdr:pic>
      <xdr:nvPicPr>
        <xdr:cNvPr id="53" name="Image_56" descr="Image_56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</xdr:row>
      <xdr:rowOff>95250</xdr:rowOff>
    </xdr:from>
    <xdr:ext cx="1143000" cy="1143000"/>
    <xdr:pic>
      <xdr:nvPicPr>
        <xdr:cNvPr id="54" name="Image_57" descr="Image_57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</xdr:row>
      <xdr:rowOff>95250</xdr:rowOff>
    </xdr:from>
    <xdr:ext cx="1143000" cy="1143000"/>
    <xdr:pic>
      <xdr:nvPicPr>
        <xdr:cNvPr id="55" name="Image_58" descr="Image_58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</xdr:row>
      <xdr:rowOff>95250</xdr:rowOff>
    </xdr:from>
    <xdr:ext cx="1143000" cy="1143000"/>
    <xdr:pic>
      <xdr:nvPicPr>
        <xdr:cNvPr id="56" name="Image_59" descr="Image_59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</xdr:row>
      <xdr:rowOff>95250</xdr:rowOff>
    </xdr:from>
    <xdr:ext cx="1143000" cy="1143000"/>
    <xdr:pic>
      <xdr:nvPicPr>
        <xdr:cNvPr id="57" name="Image_60" descr="Image_60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</xdr:row>
      <xdr:rowOff>95250</xdr:rowOff>
    </xdr:from>
    <xdr:ext cx="1143000" cy="1143000"/>
    <xdr:pic>
      <xdr:nvPicPr>
        <xdr:cNvPr id="58" name="Image_61" descr="Image_61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</xdr:row>
      <xdr:rowOff>95250</xdr:rowOff>
    </xdr:from>
    <xdr:ext cx="1143000" cy="1143000"/>
    <xdr:pic>
      <xdr:nvPicPr>
        <xdr:cNvPr id="59" name="Image_62" descr="Image_62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</xdr:row>
      <xdr:rowOff>95250</xdr:rowOff>
    </xdr:from>
    <xdr:ext cx="1143000" cy="1143000"/>
    <xdr:pic>
      <xdr:nvPicPr>
        <xdr:cNvPr id="60" name="Image_63" descr="Image_63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</xdr:row>
      <xdr:rowOff>95250</xdr:rowOff>
    </xdr:from>
    <xdr:ext cx="1143000" cy="1143000"/>
    <xdr:pic>
      <xdr:nvPicPr>
        <xdr:cNvPr id="61" name="Image_64" descr="Image_64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</xdr:row>
      <xdr:rowOff>95250</xdr:rowOff>
    </xdr:from>
    <xdr:ext cx="1143000" cy="1143000"/>
    <xdr:pic>
      <xdr:nvPicPr>
        <xdr:cNvPr id="62" name="Image_65" descr="Image_65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65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3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SUM(J2:J65)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customHeight="1" ht="105" outlineLevel="3">
      <c r="A4" s="1"/>
      <c r="B4" s="1">
        <v>889516</v>
      </c>
      <c r="C4" s="1" t="s">
        <v>12</v>
      </c>
      <c r="D4" s="1">
        <v>34834</v>
      </c>
      <c r="E4" s="2" t="s">
        <v>13</v>
      </c>
      <c r="F4" s="2" t="s">
        <v>14</v>
      </c>
      <c r="G4" s="2" t="s">
        <v>15</v>
      </c>
      <c r="H4" s="2">
        <v>0</v>
      </c>
      <c r="I4" s="1">
        <v>0</v>
      </c>
      <c r="J4" s="3" t="s">
        <v>16</v>
      </c>
      <c r="K4" s="2" t="str">
        <f>J4*228.77</f>
        <v>0</v>
      </c>
      <c r="L4" s="5"/>
    </row>
    <row r="5" spans="1:12" customHeight="1" ht="105" outlineLevel="3">
      <c r="A5" s="1"/>
      <c r="B5" s="1">
        <v>889517</v>
      </c>
      <c r="C5" s="1" t="s">
        <v>17</v>
      </c>
      <c r="D5" s="1">
        <v>34835</v>
      </c>
      <c r="E5" s="2" t="s">
        <v>18</v>
      </c>
      <c r="F5" s="2" t="s">
        <v>19</v>
      </c>
      <c r="G5" s="2" t="s">
        <v>15</v>
      </c>
      <c r="H5" s="2">
        <v>0</v>
      </c>
      <c r="I5" s="1">
        <v>0</v>
      </c>
      <c r="J5" s="3" t="s">
        <v>16</v>
      </c>
      <c r="K5" s="2" t="str">
        <f>J5*289.16</f>
        <v>0</v>
      </c>
      <c r="L5" s="5"/>
    </row>
    <row r="6" spans="1:12" customHeight="1" ht="105" outlineLevel="3">
      <c r="A6" s="1"/>
      <c r="B6" s="1">
        <v>889518</v>
      </c>
      <c r="C6" s="1" t="s">
        <v>20</v>
      </c>
      <c r="D6" s="1">
        <v>34828</v>
      </c>
      <c r="E6" s="2" t="s">
        <v>21</v>
      </c>
      <c r="F6" s="2" t="s">
        <v>22</v>
      </c>
      <c r="G6" s="2" t="s">
        <v>15</v>
      </c>
      <c r="H6" s="2">
        <v>0</v>
      </c>
      <c r="I6" s="1">
        <v>0</v>
      </c>
      <c r="J6" s="3" t="s">
        <v>16</v>
      </c>
      <c r="K6" s="2" t="str">
        <f>J6*533.63</f>
        <v>0</v>
      </c>
      <c r="L6" s="5"/>
    </row>
    <row r="7" spans="1:12" customHeight="1" ht="105" outlineLevel="3">
      <c r="A7" s="1"/>
      <c r="B7" s="1">
        <v>889519</v>
      </c>
      <c r="C7" s="1" t="s">
        <v>23</v>
      </c>
      <c r="D7" s="1">
        <v>42255</v>
      </c>
      <c r="E7" s="2" t="s">
        <v>24</v>
      </c>
      <c r="F7" s="2" t="s">
        <v>25</v>
      </c>
      <c r="G7" s="2" t="s">
        <v>26</v>
      </c>
      <c r="H7" s="2">
        <v>0</v>
      </c>
      <c r="I7" s="1">
        <v>0</v>
      </c>
      <c r="J7" s="3" t="s">
        <v>16</v>
      </c>
      <c r="K7" s="2" t="str">
        <f>J7*577.72</f>
        <v>0</v>
      </c>
      <c r="L7" s="5"/>
    </row>
    <row r="8" spans="1:12" customHeight="1" ht="105" outlineLevel="3">
      <c r="A8" s="1"/>
      <c r="B8" s="1">
        <v>889520</v>
      </c>
      <c r="C8" s="1" t="s">
        <v>27</v>
      </c>
      <c r="D8" s="1">
        <v>34840</v>
      </c>
      <c r="E8" s="2" t="s">
        <v>28</v>
      </c>
      <c r="F8" s="2" t="s">
        <v>29</v>
      </c>
      <c r="G8" s="2" t="s">
        <v>15</v>
      </c>
      <c r="H8" s="2">
        <v>0</v>
      </c>
      <c r="I8" s="1">
        <v>0</v>
      </c>
      <c r="J8" s="3" t="s">
        <v>16</v>
      </c>
      <c r="K8" s="2" t="str">
        <f>J8*284.23</f>
        <v>0</v>
      </c>
      <c r="L8" s="5"/>
    </row>
    <row r="9" spans="1:12" customHeight="1" ht="105" outlineLevel="3">
      <c r="A9" s="1"/>
      <c r="B9" s="1">
        <v>889521</v>
      </c>
      <c r="C9" s="1" t="s">
        <v>30</v>
      </c>
      <c r="D9" s="1">
        <v>34864</v>
      </c>
      <c r="E9" s="2" t="s">
        <v>31</v>
      </c>
      <c r="F9" s="2" t="s">
        <v>32</v>
      </c>
      <c r="G9" s="2" t="s">
        <v>33</v>
      </c>
      <c r="H9" s="2">
        <v>0</v>
      </c>
      <c r="I9" s="1">
        <v>1</v>
      </c>
      <c r="J9" s="3" t="s">
        <v>16</v>
      </c>
      <c r="K9" s="2" t="str">
        <f>J9*63.90</f>
        <v>0</v>
      </c>
      <c r="L9" s="5"/>
    </row>
    <row r="10" spans="1:12" customHeight="1" ht="105" outlineLevel="3">
      <c r="A10" s="1"/>
      <c r="B10" s="1">
        <v>889522</v>
      </c>
      <c r="C10" s="1" t="s">
        <v>34</v>
      </c>
      <c r="D10" s="1">
        <v>34866</v>
      </c>
      <c r="E10" s="2" t="s">
        <v>35</v>
      </c>
      <c r="F10" s="2" t="s">
        <v>36</v>
      </c>
      <c r="G10" s="2" t="s">
        <v>37</v>
      </c>
      <c r="H10" s="2">
        <v>0</v>
      </c>
      <c r="I10" s="1">
        <v>0</v>
      </c>
      <c r="J10" s="3" t="s">
        <v>16</v>
      </c>
      <c r="K10" s="2" t="str">
        <f>J10*92.44</f>
        <v>0</v>
      </c>
      <c r="L10" s="5"/>
    </row>
    <row r="11" spans="1:12" customHeight="1" ht="105" outlineLevel="3">
      <c r="A11" s="1"/>
      <c r="B11" s="1">
        <v>889523</v>
      </c>
      <c r="C11" s="1" t="s">
        <v>38</v>
      </c>
      <c r="D11" s="1">
        <v>34865</v>
      </c>
      <c r="E11" s="2" t="s">
        <v>39</v>
      </c>
      <c r="F11" s="2" t="s">
        <v>40</v>
      </c>
      <c r="G11" s="2" t="s">
        <v>33</v>
      </c>
      <c r="H11" s="2">
        <v>0</v>
      </c>
      <c r="I11" s="1">
        <v>0</v>
      </c>
      <c r="J11" s="3" t="s">
        <v>16</v>
      </c>
      <c r="K11" s="2" t="str">
        <f>J11*53.61</f>
        <v>0</v>
      </c>
      <c r="L11" s="5"/>
    </row>
    <row r="12" spans="1:12" customHeight="1" ht="105" outlineLevel="3">
      <c r="A12" s="1"/>
      <c r="B12" s="1">
        <v>889524</v>
      </c>
      <c r="C12" s="1" t="s">
        <v>41</v>
      </c>
      <c r="D12" s="1">
        <v>34867</v>
      </c>
      <c r="E12" s="2" t="s">
        <v>42</v>
      </c>
      <c r="F12" s="2" t="s">
        <v>43</v>
      </c>
      <c r="G12" s="2" t="s">
        <v>15</v>
      </c>
      <c r="H12" s="2">
        <v>0</v>
      </c>
      <c r="I12" s="1">
        <v>0</v>
      </c>
      <c r="J12" s="3" t="s">
        <v>16</v>
      </c>
      <c r="K12" s="2" t="str">
        <f>J12*88.69</f>
        <v>0</v>
      </c>
      <c r="L12" s="5"/>
    </row>
    <row r="13" spans="1:12" customHeight="1" ht="105" outlineLevel="3">
      <c r="A13" s="1"/>
      <c r="B13" s="1">
        <v>889525</v>
      </c>
      <c r="C13" s="1" t="s">
        <v>44</v>
      </c>
      <c r="D13" s="1">
        <v>34863</v>
      </c>
      <c r="E13" s="2" t="s">
        <v>45</v>
      </c>
      <c r="F13" s="2" t="s">
        <v>46</v>
      </c>
      <c r="G13" s="2" t="s">
        <v>15</v>
      </c>
      <c r="H13" s="2">
        <v>0</v>
      </c>
      <c r="I13" s="1">
        <v>0</v>
      </c>
      <c r="J13" s="3" t="s">
        <v>16</v>
      </c>
      <c r="K13" s="2" t="str">
        <f>J13*143.75</f>
        <v>0</v>
      </c>
      <c r="L13" s="5"/>
    </row>
    <row r="14" spans="1:12" customHeight="1" ht="105" outlineLevel="3">
      <c r="A14" s="1"/>
      <c r="B14" s="1">
        <v>889526</v>
      </c>
      <c r="C14" s="1" t="s">
        <v>47</v>
      </c>
      <c r="D14" s="1">
        <v>34870</v>
      </c>
      <c r="E14" s="2" t="s">
        <v>48</v>
      </c>
      <c r="F14" s="2" t="s">
        <v>49</v>
      </c>
      <c r="G14" s="2" t="s">
        <v>37</v>
      </c>
      <c r="H14" s="2">
        <v>0</v>
      </c>
      <c r="I14" s="1">
        <v>0</v>
      </c>
      <c r="J14" s="3" t="s">
        <v>16</v>
      </c>
      <c r="K14" s="2" t="str">
        <f>J14*26.81</f>
        <v>0</v>
      </c>
      <c r="L14" s="5"/>
    </row>
    <row r="15" spans="1:12" customHeight="1" ht="105" outlineLevel="3">
      <c r="A15" s="1"/>
      <c r="B15" s="1">
        <v>889527</v>
      </c>
      <c r="C15" s="1" t="s">
        <v>50</v>
      </c>
      <c r="D15" s="1">
        <v>34871</v>
      </c>
      <c r="E15" s="2" t="s">
        <v>51</v>
      </c>
      <c r="F15" s="2" t="s">
        <v>52</v>
      </c>
      <c r="G15" s="2" t="s">
        <v>15</v>
      </c>
      <c r="H15" s="2">
        <v>0</v>
      </c>
      <c r="I15" s="1">
        <v>0</v>
      </c>
      <c r="J15" s="3" t="s">
        <v>16</v>
      </c>
      <c r="K15" s="2" t="str">
        <f>J15*40.61</f>
        <v>0</v>
      </c>
      <c r="L15" s="5"/>
    </row>
    <row r="16" spans="1:12" customHeight="1" ht="105" outlineLevel="3">
      <c r="A16" s="1"/>
      <c r="B16" s="1">
        <v>889528</v>
      </c>
      <c r="C16" s="1" t="s">
        <v>53</v>
      </c>
      <c r="D16" s="1">
        <v>34903</v>
      </c>
      <c r="E16" s="2" t="s">
        <v>54</v>
      </c>
      <c r="F16" s="2" t="s">
        <v>55</v>
      </c>
      <c r="G16" s="2" t="s">
        <v>37</v>
      </c>
      <c r="H16" s="2">
        <v>0</v>
      </c>
      <c r="I16" s="1">
        <v>0</v>
      </c>
      <c r="J16" s="3" t="s">
        <v>16</v>
      </c>
      <c r="K16" s="2" t="str">
        <f>J16*152.48</f>
        <v>0</v>
      </c>
      <c r="L16" s="5"/>
    </row>
    <row r="17" spans="1:12" customHeight="1" ht="105" outlineLevel="3">
      <c r="A17" s="1"/>
      <c r="B17" s="1">
        <v>889529</v>
      </c>
      <c r="C17" s="1" t="s">
        <v>56</v>
      </c>
      <c r="D17" s="1">
        <v>34900</v>
      </c>
      <c r="E17" s="2" t="s">
        <v>57</v>
      </c>
      <c r="F17" s="2" t="s">
        <v>58</v>
      </c>
      <c r="G17" s="2" t="s">
        <v>15</v>
      </c>
      <c r="H17" s="2">
        <v>0</v>
      </c>
      <c r="I17" s="1">
        <v>0</v>
      </c>
      <c r="J17" s="3" t="s">
        <v>16</v>
      </c>
      <c r="K17" s="2" t="str">
        <f>J17*173.86</f>
        <v>0</v>
      </c>
      <c r="L17" s="5"/>
    </row>
    <row r="18" spans="1:12" customHeight="1" ht="105" outlineLevel="3">
      <c r="A18" s="1"/>
      <c r="B18" s="1">
        <v>889530</v>
      </c>
      <c r="C18" s="1" t="s">
        <v>59</v>
      </c>
      <c r="D18" s="1">
        <v>34901</v>
      </c>
      <c r="E18" s="2" t="s">
        <v>60</v>
      </c>
      <c r="F18" s="2" t="s">
        <v>61</v>
      </c>
      <c r="G18" s="2" t="s">
        <v>15</v>
      </c>
      <c r="H18" s="2">
        <v>0</v>
      </c>
      <c r="I18" s="1">
        <v>0</v>
      </c>
      <c r="J18" s="3" t="s">
        <v>16</v>
      </c>
      <c r="K18" s="2" t="str">
        <f>J18*219.08</f>
        <v>0</v>
      </c>
      <c r="L18" s="5"/>
    </row>
    <row r="19" spans="1:12" customHeight="1" ht="105" outlineLevel="3">
      <c r="A19" s="1"/>
      <c r="B19" s="1">
        <v>889531</v>
      </c>
      <c r="C19" s="1" t="s">
        <v>62</v>
      </c>
      <c r="D19" s="1">
        <v>34905</v>
      </c>
      <c r="E19" s="2" t="s">
        <v>63</v>
      </c>
      <c r="F19" s="2" t="s">
        <v>64</v>
      </c>
      <c r="G19" s="2" t="s">
        <v>15</v>
      </c>
      <c r="H19" s="2">
        <v>0</v>
      </c>
      <c r="I19" s="1">
        <v>0</v>
      </c>
      <c r="J19" s="3" t="s">
        <v>16</v>
      </c>
      <c r="K19" s="2" t="str">
        <f>J19*99.53</f>
        <v>0</v>
      </c>
      <c r="L19" s="5"/>
    </row>
    <row r="20" spans="1:12" customHeight="1" ht="105" outlineLevel="3">
      <c r="A20" s="1"/>
      <c r="B20" s="1">
        <v>889532</v>
      </c>
      <c r="C20" s="1" t="s">
        <v>65</v>
      </c>
      <c r="D20" s="1">
        <v>34906</v>
      </c>
      <c r="E20" s="2" t="s">
        <v>66</v>
      </c>
      <c r="F20" s="2" t="s">
        <v>67</v>
      </c>
      <c r="G20" s="2" t="s">
        <v>26</v>
      </c>
      <c r="H20" s="2">
        <v>0</v>
      </c>
      <c r="I20" s="1">
        <v>0</v>
      </c>
      <c r="J20" s="3" t="s">
        <v>16</v>
      </c>
      <c r="K20" s="2" t="str">
        <f>J20*145.47</f>
        <v>0</v>
      </c>
      <c r="L20" s="5"/>
    </row>
    <row r="21" spans="1:12" customHeight="1" ht="105" outlineLevel="3">
      <c r="A21" s="1"/>
      <c r="B21" s="1">
        <v>889533</v>
      </c>
      <c r="C21" s="1" t="s">
        <v>68</v>
      </c>
      <c r="D21" s="1">
        <v>34904</v>
      </c>
      <c r="E21" s="2" t="s">
        <v>69</v>
      </c>
      <c r="F21" s="2" t="s">
        <v>70</v>
      </c>
      <c r="G21" s="2" t="s">
        <v>26</v>
      </c>
      <c r="H21" s="2">
        <v>0</v>
      </c>
      <c r="I21" s="1">
        <v>0</v>
      </c>
      <c r="J21" s="3" t="s">
        <v>16</v>
      </c>
      <c r="K21" s="2" t="str">
        <f>J21*261.46</f>
        <v>0</v>
      </c>
      <c r="L21" s="5"/>
    </row>
    <row r="22" spans="1:12" customHeight="1" ht="105" outlineLevel="3">
      <c r="A22" s="1"/>
      <c r="B22" s="1">
        <v>889534</v>
      </c>
      <c r="C22" s="1" t="s">
        <v>71</v>
      </c>
      <c r="D22" s="1">
        <v>34913</v>
      </c>
      <c r="E22" s="2" t="s">
        <v>72</v>
      </c>
      <c r="F22" s="2" t="s">
        <v>73</v>
      </c>
      <c r="G22" s="2" t="s">
        <v>15</v>
      </c>
      <c r="H22" s="2">
        <v>0</v>
      </c>
      <c r="I22" s="1">
        <v>0</v>
      </c>
      <c r="J22" s="3" t="s">
        <v>16</v>
      </c>
      <c r="K22" s="2" t="str">
        <f>J22*72.69</f>
        <v>0</v>
      </c>
      <c r="L22" s="5"/>
    </row>
    <row r="23" spans="1:12" customHeight="1" ht="105" outlineLevel="3">
      <c r="A23" s="1"/>
      <c r="B23" s="1">
        <v>889535</v>
      </c>
      <c r="C23" s="1" t="s">
        <v>74</v>
      </c>
      <c r="D23" s="1">
        <v>34914</v>
      </c>
      <c r="E23" s="2" t="s">
        <v>75</v>
      </c>
      <c r="F23" s="2" t="s">
        <v>76</v>
      </c>
      <c r="G23" s="2" t="s">
        <v>37</v>
      </c>
      <c r="H23" s="2">
        <v>0</v>
      </c>
      <c r="I23" s="1">
        <v>0</v>
      </c>
      <c r="J23" s="3" t="s">
        <v>16</v>
      </c>
      <c r="K23" s="2" t="str">
        <f>J23*112.89</f>
        <v>0</v>
      </c>
      <c r="L23" s="5"/>
    </row>
    <row r="24" spans="1:12" customHeight="1" ht="105" outlineLevel="3">
      <c r="A24" s="1"/>
      <c r="B24" s="1">
        <v>889536</v>
      </c>
      <c r="C24" s="1" t="s">
        <v>77</v>
      </c>
      <c r="D24" s="1">
        <v>34911</v>
      </c>
      <c r="E24" s="2" t="s">
        <v>78</v>
      </c>
      <c r="F24" s="2" t="s">
        <v>79</v>
      </c>
      <c r="G24" s="2" t="s">
        <v>15</v>
      </c>
      <c r="H24" s="2">
        <v>0</v>
      </c>
      <c r="I24" s="1">
        <v>0</v>
      </c>
      <c r="J24" s="3" t="s">
        <v>16</v>
      </c>
      <c r="K24" s="2" t="str">
        <f>J24*163.34</f>
        <v>0</v>
      </c>
      <c r="L24" s="5"/>
    </row>
    <row r="25" spans="1:12" customHeight="1" ht="105" outlineLevel="3">
      <c r="A25" s="1"/>
      <c r="B25" s="1">
        <v>889537</v>
      </c>
      <c r="C25" s="1" t="s">
        <v>80</v>
      </c>
      <c r="D25" s="1">
        <v>34912</v>
      </c>
      <c r="E25" s="2" t="s">
        <v>81</v>
      </c>
      <c r="F25" s="2" t="s">
        <v>82</v>
      </c>
      <c r="G25" s="2" t="s">
        <v>15</v>
      </c>
      <c r="H25" s="2">
        <v>0</v>
      </c>
      <c r="I25" s="1">
        <v>0</v>
      </c>
      <c r="J25" s="3" t="s">
        <v>16</v>
      </c>
      <c r="K25" s="2" t="str">
        <f>J25*186.76</f>
        <v>0</v>
      </c>
      <c r="L25" s="5"/>
    </row>
    <row r="26" spans="1:12" customHeight="1" ht="105" outlineLevel="3">
      <c r="A26" s="1"/>
      <c r="B26" s="1">
        <v>889538</v>
      </c>
      <c r="C26" s="1" t="s">
        <v>83</v>
      </c>
      <c r="D26" s="1">
        <v>38410</v>
      </c>
      <c r="E26" s="2" t="s">
        <v>84</v>
      </c>
      <c r="F26" s="2" t="s">
        <v>85</v>
      </c>
      <c r="G26" s="2" t="s">
        <v>26</v>
      </c>
      <c r="H26" s="2">
        <v>0</v>
      </c>
      <c r="I26" s="1">
        <v>0</v>
      </c>
      <c r="J26" s="3" t="s">
        <v>16</v>
      </c>
      <c r="K26" s="2" t="str">
        <f>J26*270.88</f>
        <v>0</v>
      </c>
      <c r="L26" s="5"/>
    </row>
    <row r="27" spans="1:12" customHeight="1" ht="105" outlineLevel="3">
      <c r="A27" s="1"/>
      <c r="B27" s="1">
        <v>889539</v>
      </c>
      <c r="C27" s="1" t="s">
        <v>86</v>
      </c>
      <c r="D27" s="1">
        <v>34908</v>
      </c>
      <c r="E27" s="2" t="s">
        <v>87</v>
      </c>
      <c r="F27" s="2" t="s">
        <v>88</v>
      </c>
      <c r="G27" s="2" t="s">
        <v>33</v>
      </c>
      <c r="H27" s="2">
        <v>0</v>
      </c>
      <c r="I27" s="1">
        <v>0</v>
      </c>
      <c r="J27" s="3" t="s">
        <v>16</v>
      </c>
      <c r="K27" s="2" t="str">
        <f>J27*74.15</f>
        <v>0</v>
      </c>
      <c r="L27" s="5"/>
    </row>
    <row r="28" spans="1:12" customHeight="1" ht="105" outlineLevel="3">
      <c r="A28" s="1"/>
      <c r="B28" s="1">
        <v>889540</v>
      </c>
      <c r="C28" s="1" t="s">
        <v>89</v>
      </c>
      <c r="D28" s="1">
        <v>34909</v>
      </c>
      <c r="E28" s="2" t="s">
        <v>90</v>
      </c>
      <c r="F28" s="2" t="s">
        <v>91</v>
      </c>
      <c r="G28" s="2" t="s">
        <v>33</v>
      </c>
      <c r="H28" s="2">
        <v>0</v>
      </c>
      <c r="I28" s="1">
        <v>0</v>
      </c>
      <c r="J28" s="3" t="s">
        <v>16</v>
      </c>
      <c r="K28" s="2" t="str">
        <f>J28*127.10</f>
        <v>0</v>
      </c>
      <c r="L28" s="5"/>
    </row>
    <row r="29" spans="1:12" customHeight="1" ht="105" outlineLevel="3">
      <c r="A29" s="1"/>
      <c r="B29" s="1">
        <v>889541</v>
      </c>
      <c r="C29" s="1" t="s">
        <v>92</v>
      </c>
      <c r="D29" s="1">
        <v>34907</v>
      </c>
      <c r="E29" s="2" t="s">
        <v>93</v>
      </c>
      <c r="F29" s="2" t="s">
        <v>94</v>
      </c>
      <c r="G29" s="2" t="s">
        <v>37</v>
      </c>
      <c r="H29" s="2">
        <v>0</v>
      </c>
      <c r="I29" s="1">
        <v>0</v>
      </c>
      <c r="J29" s="3" t="s">
        <v>16</v>
      </c>
      <c r="K29" s="2" t="str">
        <f>J29*196.51</f>
        <v>0</v>
      </c>
      <c r="L29" s="5"/>
    </row>
    <row r="30" spans="1:12" customHeight="1" ht="105" outlineLevel="3">
      <c r="A30" s="1"/>
      <c r="B30" s="1">
        <v>889542</v>
      </c>
      <c r="C30" s="1" t="s">
        <v>95</v>
      </c>
      <c r="D30" s="1">
        <v>35039</v>
      </c>
      <c r="E30" s="2" t="s">
        <v>96</v>
      </c>
      <c r="F30" s="2" t="s">
        <v>97</v>
      </c>
      <c r="G30" s="2" t="s">
        <v>33</v>
      </c>
      <c r="H30" s="2">
        <v>0</v>
      </c>
      <c r="I30" s="1">
        <v>0</v>
      </c>
      <c r="J30" s="3" t="s">
        <v>16</v>
      </c>
      <c r="K30" s="2" t="str">
        <f>J30*67.03</f>
        <v>0</v>
      </c>
      <c r="L30" s="5"/>
    </row>
    <row r="31" spans="1:12" customHeight="1" ht="105" outlineLevel="3">
      <c r="A31" s="1"/>
      <c r="B31" s="1">
        <v>889543</v>
      </c>
      <c r="C31" s="1" t="s">
        <v>98</v>
      </c>
      <c r="D31" s="1">
        <v>34917</v>
      </c>
      <c r="E31" s="2" t="s">
        <v>99</v>
      </c>
      <c r="F31" s="2" t="s">
        <v>91</v>
      </c>
      <c r="G31" s="2" t="s">
        <v>33</v>
      </c>
      <c r="H31" s="2">
        <v>0</v>
      </c>
      <c r="I31" s="1">
        <v>0</v>
      </c>
      <c r="J31" s="3" t="s">
        <v>16</v>
      </c>
      <c r="K31" s="2" t="str">
        <f>J31*127.10</f>
        <v>0</v>
      </c>
      <c r="L31" s="5"/>
    </row>
    <row r="32" spans="1:12" customHeight="1" ht="105" outlineLevel="3">
      <c r="A32" s="1"/>
      <c r="B32" s="1">
        <v>889544</v>
      </c>
      <c r="C32" s="1" t="s">
        <v>100</v>
      </c>
      <c r="D32" s="1">
        <v>34915</v>
      </c>
      <c r="E32" s="2" t="s">
        <v>101</v>
      </c>
      <c r="F32" s="2" t="s">
        <v>102</v>
      </c>
      <c r="G32" s="2" t="s">
        <v>15</v>
      </c>
      <c r="H32" s="2">
        <v>0</v>
      </c>
      <c r="I32" s="1">
        <v>0</v>
      </c>
      <c r="J32" s="3" t="s">
        <v>16</v>
      </c>
      <c r="K32" s="2" t="str">
        <f>J32*155.70</f>
        <v>0</v>
      </c>
      <c r="L32" s="5"/>
    </row>
    <row r="33" spans="1:12" customHeight="1" ht="105" outlineLevel="3">
      <c r="A33" s="1"/>
      <c r="B33" s="1">
        <v>889545</v>
      </c>
      <c r="C33" s="1" t="s">
        <v>103</v>
      </c>
      <c r="D33" s="1">
        <v>34916</v>
      </c>
      <c r="E33" s="2" t="s">
        <v>104</v>
      </c>
      <c r="F33" s="2" t="s">
        <v>105</v>
      </c>
      <c r="G33" s="2" t="s">
        <v>15</v>
      </c>
      <c r="H33" s="2">
        <v>0</v>
      </c>
      <c r="I33" s="1">
        <v>0</v>
      </c>
      <c r="J33" s="3" t="s">
        <v>16</v>
      </c>
      <c r="K33" s="2" t="str">
        <f>J33*180.32</f>
        <v>0</v>
      </c>
      <c r="L33" s="5"/>
    </row>
    <row r="34" spans="1:12" customHeight="1" ht="105" outlineLevel="3">
      <c r="A34" s="1"/>
      <c r="B34" s="1">
        <v>889546</v>
      </c>
      <c r="C34" s="1" t="s">
        <v>106</v>
      </c>
      <c r="D34" s="1">
        <v>34924</v>
      </c>
      <c r="E34" s="2" t="s">
        <v>107</v>
      </c>
      <c r="F34" s="2" t="s">
        <v>108</v>
      </c>
      <c r="G34" s="2" t="s">
        <v>33</v>
      </c>
      <c r="H34" s="2">
        <v>0</v>
      </c>
      <c r="I34" s="1">
        <v>0</v>
      </c>
      <c r="J34" s="3" t="s">
        <v>16</v>
      </c>
      <c r="K34" s="2" t="str">
        <f>J34*288.14</f>
        <v>0</v>
      </c>
      <c r="L34" s="5"/>
    </row>
    <row r="35" spans="1:12" customHeight="1" ht="105" outlineLevel="3">
      <c r="A35" s="1"/>
      <c r="B35" s="1">
        <v>889547</v>
      </c>
      <c r="C35" s="1" t="s">
        <v>109</v>
      </c>
      <c r="D35" s="1">
        <v>34919</v>
      </c>
      <c r="E35" s="2" t="s">
        <v>110</v>
      </c>
      <c r="F35" s="2" t="s">
        <v>111</v>
      </c>
      <c r="G35" s="2" t="s">
        <v>15</v>
      </c>
      <c r="H35" s="2">
        <v>0</v>
      </c>
      <c r="I35" s="1">
        <v>0</v>
      </c>
      <c r="J35" s="3" t="s">
        <v>16</v>
      </c>
      <c r="K35" s="2" t="str">
        <f>J35*205.66</f>
        <v>0</v>
      </c>
      <c r="L35" s="5"/>
    </row>
    <row r="36" spans="1:12" customHeight="1" ht="105" outlineLevel="3">
      <c r="A36" s="1"/>
      <c r="B36" s="1">
        <v>889548</v>
      </c>
      <c r="C36" s="1" t="s">
        <v>112</v>
      </c>
      <c r="D36" s="1">
        <v>34921</v>
      </c>
      <c r="E36" s="2" t="s">
        <v>113</v>
      </c>
      <c r="F36" s="2" t="s">
        <v>114</v>
      </c>
      <c r="G36" s="2" t="s">
        <v>15</v>
      </c>
      <c r="H36" s="2">
        <v>0</v>
      </c>
      <c r="I36" s="1">
        <v>0</v>
      </c>
      <c r="J36" s="3" t="s">
        <v>16</v>
      </c>
      <c r="K36" s="2" t="str">
        <f>J36*297.78</f>
        <v>0</v>
      </c>
      <c r="L36" s="5"/>
    </row>
    <row r="37" spans="1:12" customHeight="1" ht="105" outlineLevel="3">
      <c r="A37" s="1"/>
      <c r="B37" s="1">
        <v>889549</v>
      </c>
      <c r="C37" s="1" t="s">
        <v>115</v>
      </c>
      <c r="D37" s="1">
        <v>34918</v>
      </c>
      <c r="E37" s="2" t="s">
        <v>116</v>
      </c>
      <c r="F37" s="2" t="s">
        <v>117</v>
      </c>
      <c r="G37" s="2" t="s">
        <v>15</v>
      </c>
      <c r="H37" s="2">
        <v>0</v>
      </c>
      <c r="I37" s="1">
        <v>0</v>
      </c>
      <c r="J37" s="3" t="s">
        <v>16</v>
      </c>
      <c r="K37" s="2" t="str">
        <f>J37*588.28</f>
        <v>0</v>
      </c>
      <c r="L37" s="5"/>
    </row>
    <row r="38" spans="1:12" customHeight="1" ht="105" outlineLevel="3">
      <c r="A38" s="1"/>
      <c r="B38" s="1">
        <v>889550</v>
      </c>
      <c r="C38" s="1" t="s">
        <v>118</v>
      </c>
      <c r="D38" s="1">
        <v>34920</v>
      </c>
      <c r="E38" s="2" t="s">
        <v>119</v>
      </c>
      <c r="F38" s="2" t="s">
        <v>120</v>
      </c>
      <c r="G38" s="2" t="s">
        <v>26</v>
      </c>
      <c r="H38" s="2">
        <v>0</v>
      </c>
      <c r="I38" s="1">
        <v>0</v>
      </c>
      <c r="J38" s="3" t="s">
        <v>16</v>
      </c>
      <c r="K38" s="2" t="str">
        <f>J38*244.51</f>
        <v>0</v>
      </c>
      <c r="L38" s="5"/>
    </row>
    <row r="39" spans="1:12" customHeight="1" ht="105" outlineLevel="3">
      <c r="A39" s="1"/>
      <c r="B39" s="1">
        <v>889551</v>
      </c>
      <c r="C39" s="1" t="s">
        <v>121</v>
      </c>
      <c r="D39" s="1">
        <v>42248</v>
      </c>
      <c r="E39" s="2" t="s">
        <v>122</v>
      </c>
      <c r="F39" s="2" t="s">
        <v>123</v>
      </c>
      <c r="G39" s="2" t="s">
        <v>37</v>
      </c>
      <c r="H39" s="2">
        <v>0</v>
      </c>
      <c r="I39" s="1">
        <v>0</v>
      </c>
      <c r="J39" s="3" t="s">
        <v>16</v>
      </c>
      <c r="K39" s="2" t="str">
        <f>J39*345.51</f>
        <v>0</v>
      </c>
      <c r="L39" s="5"/>
    </row>
    <row r="40" spans="1:12" customHeight="1" ht="105" outlineLevel="3">
      <c r="A40" s="1"/>
      <c r="B40" s="1">
        <v>889552</v>
      </c>
      <c r="C40" s="1" t="s">
        <v>124</v>
      </c>
      <c r="D40" s="1">
        <v>42246</v>
      </c>
      <c r="E40" s="2" t="s">
        <v>125</v>
      </c>
      <c r="F40" s="2" t="s">
        <v>126</v>
      </c>
      <c r="G40" s="2" t="s">
        <v>15</v>
      </c>
      <c r="H40" s="2">
        <v>0</v>
      </c>
      <c r="I40" s="1">
        <v>0</v>
      </c>
      <c r="J40" s="3" t="s">
        <v>16</v>
      </c>
      <c r="K40" s="2" t="str">
        <f>J40*300.42</f>
        <v>0</v>
      </c>
      <c r="L40" s="5"/>
    </row>
    <row r="41" spans="1:12" customHeight="1" ht="105" outlineLevel="3">
      <c r="A41" s="1"/>
      <c r="B41" s="1">
        <v>889553</v>
      </c>
      <c r="C41" s="1" t="s">
        <v>127</v>
      </c>
      <c r="D41" s="1">
        <v>34930</v>
      </c>
      <c r="E41" s="2" t="s">
        <v>128</v>
      </c>
      <c r="F41" s="2" t="s">
        <v>129</v>
      </c>
      <c r="G41" s="2" t="s">
        <v>15</v>
      </c>
      <c r="H41" s="2">
        <v>0</v>
      </c>
      <c r="I41" s="1">
        <v>0</v>
      </c>
      <c r="J41" s="3" t="s">
        <v>16</v>
      </c>
      <c r="K41" s="2" t="str">
        <f>J41*226.42</f>
        <v>0</v>
      </c>
      <c r="L41" s="5"/>
    </row>
    <row r="42" spans="1:12" customHeight="1" ht="105" outlineLevel="3">
      <c r="A42" s="1"/>
      <c r="B42" s="1">
        <v>889554</v>
      </c>
      <c r="C42" s="1" t="s">
        <v>130</v>
      </c>
      <c r="D42" s="1">
        <v>34927</v>
      </c>
      <c r="E42" s="2" t="s">
        <v>131</v>
      </c>
      <c r="F42" s="2" t="s">
        <v>132</v>
      </c>
      <c r="G42" s="2" t="s">
        <v>37</v>
      </c>
      <c r="H42" s="2">
        <v>0</v>
      </c>
      <c r="I42" s="1">
        <v>0</v>
      </c>
      <c r="J42" s="3" t="s">
        <v>16</v>
      </c>
      <c r="K42" s="2" t="str">
        <f>J42*165.76</f>
        <v>0</v>
      </c>
      <c r="L42" s="5"/>
    </row>
    <row r="43" spans="1:12" customHeight="1" ht="105" outlineLevel="3">
      <c r="A43" s="1"/>
      <c r="B43" s="1">
        <v>889555</v>
      </c>
      <c r="C43" s="1" t="s">
        <v>133</v>
      </c>
      <c r="D43" s="1">
        <v>34976</v>
      </c>
      <c r="E43" s="2" t="s">
        <v>134</v>
      </c>
      <c r="F43" s="2" t="s">
        <v>135</v>
      </c>
      <c r="G43" s="2" t="s">
        <v>15</v>
      </c>
      <c r="H43" s="2">
        <v>0</v>
      </c>
      <c r="I43" s="1">
        <v>0</v>
      </c>
      <c r="J43" s="3" t="s">
        <v>16</v>
      </c>
      <c r="K43" s="2" t="str">
        <f>J43*242.72</f>
        <v>0</v>
      </c>
      <c r="L43" s="5"/>
    </row>
    <row r="44" spans="1:12" customHeight="1" ht="105" outlineLevel="3">
      <c r="A44" s="1"/>
      <c r="B44" s="1">
        <v>889556</v>
      </c>
      <c r="C44" s="1" t="s">
        <v>136</v>
      </c>
      <c r="D44" s="1">
        <v>34931</v>
      </c>
      <c r="E44" s="2" t="s">
        <v>137</v>
      </c>
      <c r="F44" s="2" t="s">
        <v>138</v>
      </c>
      <c r="G44" s="2" t="s">
        <v>37</v>
      </c>
      <c r="H44" s="2">
        <v>0</v>
      </c>
      <c r="I44" s="1">
        <v>0</v>
      </c>
      <c r="J44" s="3" t="s">
        <v>16</v>
      </c>
      <c r="K44" s="2" t="str">
        <f>J44*184.87</f>
        <v>0</v>
      </c>
      <c r="L44" s="5"/>
    </row>
    <row r="45" spans="1:12" customHeight="1" ht="105" outlineLevel="3">
      <c r="A45" s="1"/>
      <c r="B45" s="1">
        <v>889557</v>
      </c>
      <c r="C45" s="1" t="s">
        <v>139</v>
      </c>
      <c r="D45" s="1">
        <v>34929</v>
      </c>
      <c r="E45" s="2" t="s">
        <v>140</v>
      </c>
      <c r="F45" s="2" t="s">
        <v>141</v>
      </c>
      <c r="G45" s="2" t="s">
        <v>26</v>
      </c>
      <c r="H45" s="2">
        <v>0</v>
      </c>
      <c r="I45" s="1">
        <v>0</v>
      </c>
      <c r="J45" s="3" t="s">
        <v>16</v>
      </c>
      <c r="K45" s="2" t="str">
        <f>J45*299.11</f>
        <v>0</v>
      </c>
      <c r="L45" s="5"/>
    </row>
    <row r="46" spans="1:12" customHeight="1" ht="105" outlineLevel="3">
      <c r="A46" s="1"/>
      <c r="B46" s="1">
        <v>889558</v>
      </c>
      <c r="C46" s="1" t="s">
        <v>142</v>
      </c>
      <c r="D46" s="1">
        <v>34932</v>
      </c>
      <c r="E46" s="2" t="s">
        <v>143</v>
      </c>
      <c r="F46" s="2" t="s">
        <v>144</v>
      </c>
      <c r="G46" s="2" t="s">
        <v>26</v>
      </c>
      <c r="H46" s="2">
        <v>0</v>
      </c>
      <c r="I46" s="1">
        <v>0</v>
      </c>
      <c r="J46" s="3" t="s">
        <v>16</v>
      </c>
      <c r="K46" s="2" t="str">
        <f>J46*213.16</f>
        <v>0</v>
      </c>
      <c r="L46" s="5"/>
    </row>
    <row r="47" spans="1:12" customHeight="1" ht="105" outlineLevel="3">
      <c r="A47" s="1"/>
      <c r="B47" s="1">
        <v>889559</v>
      </c>
      <c r="C47" s="1" t="s">
        <v>145</v>
      </c>
      <c r="D47" s="1">
        <v>34935</v>
      </c>
      <c r="E47" s="2" t="s">
        <v>146</v>
      </c>
      <c r="F47" s="2" t="s">
        <v>147</v>
      </c>
      <c r="G47" s="2" t="s">
        <v>15</v>
      </c>
      <c r="H47" s="2">
        <v>0</v>
      </c>
      <c r="I47" s="1">
        <v>0</v>
      </c>
      <c r="J47" s="3" t="s">
        <v>16</v>
      </c>
      <c r="K47" s="2" t="str">
        <f>J47*168.24</f>
        <v>0</v>
      </c>
      <c r="L47" s="5"/>
    </row>
    <row r="48" spans="1:12" customHeight="1" ht="105" outlineLevel="3">
      <c r="A48" s="1"/>
      <c r="B48" s="1">
        <v>889560</v>
      </c>
      <c r="C48" s="1" t="s">
        <v>148</v>
      </c>
      <c r="D48" s="1">
        <v>34936</v>
      </c>
      <c r="E48" s="2" t="s">
        <v>149</v>
      </c>
      <c r="F48" s="2" t="s">
        <v>150</v>
      </c>
      <c r="G48" s="2" t="s">
        <v>15</v>
      </c>
      <c r="H48" s="2">
        <v>0</v>
      </c>
      <c r="I48" s="1">
        <v>0</v>
      </c>
      <c r="J48" s="3" t="s">
        <v>16</v>
      </c>
      <c r="K48" s="2" t="str">
        <f>J48*173.29</f>
        <v>0</v>
      </c>
      <c r="L48" s="5"/>
    </row>
    <row r="49" spans="1:12" customHeight="1" ht="105" outlineLevel="3">
      <c r="A49" s="1"/>
      <c r="B49" s="1">
        <v>889561</v>
      </c>
      <c r="C49" s="1" t="s">
        <v>151</v>
      </c>
      <c r="D49" s="1">
        <v>34937</v>
      </c>
      <c r="E49" s="2" t="s">
        <v>152</v>
      </c>
      <c r="F49" s="2" t="s">
        <v>153</v>
      </c>
      <c r="G49" s="2" t="s">
        <v>15</v>
      </c>
      <c r="H49" s="2">
        <v>0</v>
      </c>
      <c r="I49" s="1">
        <v>0</v>
      </c>
      <c r="J49" s="3" t="s">
        <v>16</v>
      </c>
      <c r="K49" s="2" t="str">
        <f>J49*207.29</f>
        <v>0</v>
      </c>
      <c r="L49" s="5"/>
    </row>
    <row r="50" spans="1:12" customHeight="1" ht="105" outlineLevel="3">
      <c r="A50" s="1"/>
      <c r="B50" s="1">
        <v>889562</v>
      </c>
      <c r="C50" s="1" t="s">
        <v>154</v>
      </c>
      <c r="D50" s="1">
        <v>34938</v>
      </c>
      <c r="E50" s="2" t="s">
        <v>155</v>
      </c>
      <c r="F50" s="2" t="s">
        <v>156</v>
      </c>
      <c r="G50" s="2" t="s">
        <v>15</v>
      </c>
      <c r="H50" s="2">
        <v>0</v>
      </c>
      <c r="I50" s="1">
        <v>0</v>
      </c>
      <c r="J50" s="3" t="s">
        <v>16</v>
      </c>
      <c r="K50" s="2" t="str">
        <f>J50*225.40</f>
        <v>0</v>
      </c>
      <c r="L50" s="5"/>
    </row>
    <row r="51" spans="1:12" customHeight="1" ht="105" outlineLevel="3">
      <c r="A51" s="1"/>
      <c r="B51" s="1">
        <v>889563</v>
      </c>
      <c r="C51" s="1" t="s">
        <v>157</v>
      </c>
      <c r="D51" s="1">
        <v>34939</v>
      </c>
      <c r="E51" s="2" t="s">
        <v>158</v>
      </c>
      <c r="F51" s="2" t="s">
        <v>159</v>
      </c>
      <c r="G51" s="2" t="s">
        <v>15</v>
      </c>
      <c r="H51" s="2">
        <v>0</v>
      </c>
      <c r="I51" s="1">
        <v>0</v>
      </c>
      <c r="J51" s="3" t="s">
        <v>16</v>
      </c>
      <c r="K51" s="2" t="str">
        <f>J51*247.66</f>
        <v>0</v>
      </c>
      <c r="L51" s="5"/>
    </row>
    <row r="52" spans="1:12" customHeight="1" ht="105" outlineLevel="3">
      <c r="A52" s="1"/>
      <c r="B52" s="1">
        <v>889564</v>
      </c>
      <c r="C52" s="1" t="s">
        <v>160</v>
      </c>
      <c r="D52" s="1">
        <v>34958</v>
      </c>
      <c r="E52" s="2" t="s">
        <v>161</v>
      </c>
      <c r="F52" s="2" t="s">
        <v>162</v>
      </c>
      <c r="G52" s="2" t="s">
        <v>15</v>
      </c>
      <c r="H52" s="2">
        <v>0</v>
      </c>
      <c r="I52" s="1">
        <v>0</v>
      </c>
      <c r="J52" s="3" t="s">
        <v>16</v>
      </c>
      <c r="K52" s="2" t="str">
        <f>J52*312.56</f>
        <v>0</v>
      </c>
      <c r="L52" s="5"/>
    </row>
    <row r="53" spans="1:12" customHeight="1" ht="105" outlineLevel="3">
      <c r="A53" s="1"/>
      <c r="B53" s="1">
        <v>889565</v>
      </c>
      <c r="C53" s="1" t="s">
        <v>163</v>
      </c>
      <c r="D53" s="1">
        <v>34959</v>
      </c>
      <c r="E53" s="2" t="s">
        <v>164</v>
      </c>
      <c r="F53" s="2" t="s">
        <v>165</v>
      </c>
      <c r="G53" s="2" t="s">
        <v>15</v>
      </c>
      <c r="H53" s="2">
        <v>0</v>
      </c>
      <c r="I53" s="1">
        <v>0</v>
      </c>
      <c r="J53" s="3" t="s">
        <v>16</v>
      </c>
      <c r="K53" s="2" t="str">
        <f>J53*417.93</f>
        <v>0</v>
      </c>
      <c r="L53" s="5"/>
    </row>
    <row r="54" spans="1:12" customHeight="1" ht="105" outlineLevel="3">
      <c r="A54" s="1"/>
      <c r="B54" s="1">
        <v>889566</v>
      </c>
      <c r="C54" s="1" t="s">
        <v>166</v>
      </c>
      <c r="D54" s="1">
        <v>34944</v>
      </c>
      <c r="E54" s="2" t="s">
        <v>167</v>
      </c>
      <c r="F54" s="2" t="s">
        <v>168</v>
      </c>
      <c r="G54" s="2" t="s">
        <v>26</v>
      </c>
      <c r="H54" s="2">
        <v>0</v>
      </c>
      <c r="I54" s="1">
        <v>0</v>
      </c>
      <c r="J54" s="3" t="s">
        <v>16</v>
      </c>
      <c r="K54" s="2" t="str">
        <f>J54*48.54</f>
        <v>0</v>
      </c>
      <c r="L54" s="5"/>
    </row>
    <row r="55" spans="1:12" customHeight="1" ht="105" outlineLevel="3">
      <c r="A55" s="1"/>
      <c r="B55" s="1">
        <v>889567</v>
      </c>
      <c r="C55" s="1" t="s">
        <v>169</v>
      </c>
      <c r="D55" s="1">
        <v>34945</v>
      </c>
      <c r="E55" s="2" t="s">
        <v>170</v>
      </c>
      <c r="F55" s="2" t="s">
        <v>171</v>
      </c>
      <c r="G55" s="2" t="s">
        <v>33</v>
      </c>
      <c r="H55" s="2">
        <v>0</v>
      </c>
      <c r="I55" s="1">
        <v>0</v>
      </c>
      <c r="J55" s="3" t="s">
        <v>16</v>
      </c>
      <c r="K55" s="2" t="str">
        <f>J55*75.72</f>
        <v>0</v>
      </c>
      <c r="L55" s="5"/>
    </row>
    <row r="56" spans="1:12" customHeight="1" ht="105" outlineLevel="3">
      <c r="A56" s="1"/>
      <c r="B56" s="1">
        <v>889568</v>
      </c>
      <c r="C56" s="1" t="s">
        <v>172</v>
      </c>
      <c r="D56" s="1">
        <v>44279</v>
      </c>
      <c r="E56" s="2" t="s">
        <v>173</v>
      </c>
      <c r="F56" s="2" t="s">
        <v>174</v>
      </c>
      <c r="G56" s="2" t="s">
        <v>15</v>
      </c>
      <c r="H56" s="2">
        <v>0</v>
      </c>
      <c r="I56" s="1">
        <v>0</v>
      </c>
      <c r="J56" s="3" t="s">
        <v>16</v>
      </c>
      <c r="K56" s="2" t="str">
        <f>J56*80.03</f>
        <v>0</v>
      </c>
      <c r="L56" s="5"/>
    </row>
    <row r="57" spans="1:12" customHeight="1" ht="105" outlineLevel="3">
      <c r="A57" s="1"/>
      <c r="B57" s="1">
        <v>889569</v>
      </c>
      <c r="C57" s="1" t="s">
        <v>175</v>
      </c>
      <c r="D57" s="1">
        <v>34943</v>
      </c>
      <c r="E57" s="2" t="s">
        <v>176</v>
      </c>
      <c r="F57" s="2" t="s">
        <v>177</v>
      </c>
      <c r="G57" s="2" t="s">
        <v>15</v>
      </c>
      <c r="H57" s="2">
        <v>0</v>
      </c>
      <c r="I57" s="1">
        <v>0</v>
      </c>
      <c r="J57" s="3" t="s">
        <v>16</v>
      </c>
      <c r="K57" s="2" t="str">
        <f>J57*121.55</f>
        <v>0</v>
      </c>
      <c r="L57" s="5"/>
    </row>
    <row r="58" spans="1:12" customHeight="1" ht="105" outlineLevel="3">
      <c r="A58" s="1"/>
      <c r="B58" s="1">
        <v>889570</v>
      </c>
      <c r="C58" s="1" t="s">
        <v>178</v>
      </c>
      <c r="D58" s="1">
        <v>34942</v>
      </c>
      <c r="E58" s="2" t="s">
        <v>179</v>
      </c>
      <c r="F58" s="2" t="s">
        <v>180</v>
      </c>
      <c r="G58" s="2" t="s">
        <v>26</v>
      </c>
      <c r="H58" s="2">
        <v>0</v>
      </c>
      <c r="I58" s="1">
        <v>0</v>
      </c>
      <c r="J58" s="3" t="s">
        <v>16</v>
      </c>
      <c r="K58" s="2" t="str">
        <f>J58*167.68</f>
        <v>0</v>
      </c>
      <c r="L58" s="5"/>
    </row>
    <row r="59" spans="1:12" customHeight="1" ht="105" outlineLevel="3">
      <c r="A59" s="1"/>
      <c r="B59" s="1">
        <v>837051</v>
      </c>
      <c r="C59" s="1" t="s">
        <v>181</v>
      </c>
      <c r="D59" s="1" t="s">
        <v>182</v>
      </c>
      <c r="E59" s="2" t="s">
        <v>183</v>
      </c>
      <c r="F59" s="2" t="s">
        <v>184</v>
      </c>
      <c r="G59" s="2" t="s">
        <v>37</v>
      </c>
      <c r="H59" s="2">
        <v>0</v>
      </c>
      <c r="I59" s="1">
        <v>0</v>
      </c>
      <c r="J59" s="3" t="s">
        <v>16</v>
      </c>
      <c r="K59" s="2" t="str">
        <f>J59*565.16</f>
        <v>0</v>
      </c>
      <c r="L59" s="5"/>
    </row>
    <row r="60" spans="1:12" customHeight="1" ht="105" outlineLevel="3">
      <c r="A60" s="1"/>
      <c r="B60" s="1">
        <v>837052</v>
      </c>
      <c r="C60" s="1" t="s">
        <v>185</v>
      </c>
      <c r="D60" s="1" t="s">
        <v>186</v>
      </c>
      <c r="E60" s="2" t="s">
        <v>187</v>
      </c>
      <c r="F60" s="2" t="s">
        <v>188</v>
      </c>
      <c r="G60" s="2" t="s">
        <v>26</v>
      </c>
      <c r="H60" s="2">
        <v>0</v>
      </c>
      <c r="I60" s="1">
        <v>0</v>
      </c>
      <c r="J60" s="3" t="s">
        <v>16</v>
      </c>
      <c r="K60" s="2" t="str">
        <f>J60*654.51</f>
        <v>0</v>
      </c>
      <c r="L60" s="5"/>
    </row>
    <row r="61" spans="1:12" customHeight="1" ht="105" outlineLevel="3">
      <c r="A61" s="1"/>
      <c r="B61" s="1">
        <v>837295</v>
      </c>
      <c r="C61" s="1" t="s">
        <v>189</v>
      </c>
      <c r="D61" s="1" t="s">
        <v>190</v>
      </c>
      <c r="E61" s="2" t="s">
        <v>191</v>
      </c>
      <c r="F61" s="2" t="s">
        <v>192</v>
      </c>
      <c r="G61" s="2">
        <v>0</v>
      </c>
      <c r="H61" s="2">
        <v>0</v>
      </c>
      <c r="I61" s="1">
        <v>0</v>
      </c>
      <c r="J61" s="3" t="s">
        <v>16</v>
      </c>
      <c r="K61" s="2" t="str">
        <f>J61*526.68</f>
        <v>0</v>
      </c>
      <c r="L61" s="5"/>
    </row>
    <row r="62" spans="1:12" customHeight="1" ht="105" outlineLevel="3">
      <c r="A62" s="1"/>
      <c r="B62" s="1">
        <v>837296</v>
      </c>
      <c r="C62" s="1" t="s">
        <v>193</v>
      </c>
      <c r="D62" s="1" t="s">
        <v>194</v>
      </c>
      <c r="E62" s="2" t="s">
        <v>195</v>
      </c>
      <c r="F62" s="2" t="s">
        <v>196</v>
      </c>
      <c r="G62" s="2" t="s">
        <v>37</v>
      </c>
      <c r="H62" s="2">
        <v>0</v>
      </c>
      <c r="I62" s="1">
        <v>0</v>
      </c>
      <c r="J62" s="3" t="s">
        <v>16</v>
      </c>
      <c r="K62" s="2" t="str">
        <f>J62*760.53</f>
        <v>0</v>
      </c>
      <c r="L62" s="5"/>
    </row>
    <row r="63" spans="1:12" customHeight="1" ht="105" outlineLevel="3">
      <c r="A63" s="1"/>
      <c r="B63" s="1">
        <v>879325</v>
      </c>
      <c r="C63" s="1" t="s">
        <v>197</v>
      </c>
      <c r="D63" s="1" t="s">
        <v>198</v>
      </c>
      <c r="E63" s="2" t="s">
        <v>199</v>
      </c>
      <c r="F63" s="2" t="s">
        <v>200</v>
      </c>
      <c r="G63" s="2" t="s">
        <v>33</v>
      </c>
      <c r="H63" s="2">
        <v>0</v>
      </c>
      <c r="I63" s="1">
        <v>0</v>
      </c>
      <c r="J63" s="3" t="s">
        <v>16</v>
      </c>
      <c r="K63" s="2" t="str">
        <f>J63*226.16</f>
        <v>0</v>
      </c>
      <c r="L63" s="5"/>
    </row>
    <row r="64" spans="1:12" customHeight="1" ht="105" outlineLevel="3">
      <c r="A64" s="1"/>
      <c r="B64" s="1">
        <v>879326</v>
      </c>
      <c r="C64" s="1" t="s">
        <v>201</v>
      </c>
      <c r="D64" s="1" t="s">
        <v>202</v>
      </c>
      <c r="E64" s="2" t="s">
        <v>203</v>
      </c>
      <c r="F64" s="2" t="s">
        <v>204</v>
      </c>
      <c r="G64" s="2">
        <v>0</v>
      </c>
      <c r="H64" s="2">
        <v>0</v>
      </c>
      <c r="I64" s="1">
        <v>0</v>
      </c>
      <c r="J64" s="3" t="s">
        <v>16</v>
      </c>
      <c r="K64" s="2" t="str">
        <f>J64*342.07</f>
        <v>0</v>
      </c>
      <c r="L64" s="5"/>
    </row>
    <row r="65" spans="1:12" customHeight="1" ht="105" outlineLevel="3">
      <c r="A65" s="1"/>
      <c r="B65" s="1">
        <v>879327</v>
      </c>
      <c r="C65" s="1" t="s">
        <v>205</v>
      </c>
      <c r="D65" s="1" t="s">
        <v>206</v>
      </c>
      <c r="E65" s="2" t="s">
        <v>207</v>
      </c>
      <c r="F65" s="2" t="s">
        <v>208</v>
      </c>
      <c r="G65" s="2" t="s">
        <v>37</v>
      </c>
      <c r="H65" s="2">
        <v>0</v>
      </c>
      <c r="I65" s="1">
        <v>0</v>
      </c>
      <c r="J65" s="3" t="s">
        <v>16</v>
      </c>
      <c r="K65" s="2" t="str">
        <f>J65*579.55</f>
        <v>0</v>
      </c>
      <c r="L65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2026-05-01T15:33:15+03:00</dcterms:created>
  <dcterms:modified xsi:type="dcterms:W3CDTF">2026-05-01T15:33:15+03:00</dcterms:modified>
  <dc:title>Untitled Spreadsheet</dc:title>
  <dc:description/>
  <dc:subject/>
  <cp:keywords/>
  <cp:category/>
</cp:coreProperties>
</file>