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<sst xmlns="http://schemas.openxmlformats.org/spreadsheetml/2006/main" uniqueCount="249">
  <si>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</si>
  <si>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</si>
  <si>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</si>
  <si>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</si>
  <si>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</si>
  <si>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</si>
  <si>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</si>
  <si>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</si>
  <si>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</si>
  <si>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</si>
  <si>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</si>
  <si>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 ZEGOR</t>
  </si>
  <si>
    <t>ZGR-002001</t>
  </si>
  <si>
    <t>G132-2</t>
  </si>
  <si>
    <t>Гибкая труба с гайкой 64 мм( диаметр 1 1/4) max 740 мм, выход Ø40*50мм конус прокладка (100шт)</t>
  </si>
  <si>
    <t>87.35 руб.</t>
  </si>
  <si>
    <t>&gt;50</t>
  </si>
  <si>
    <t>шт</t>
  </si>
  <si>
    <t>ZGR-002002</t>
  </si>
  <si>
    <t>G134-2</t>
  </si>
  <si>
    <t>Гибкая труба с гайкой 64 мм(диаметр 1 1/4) max 1470 мм, выход Ø40*50мм конус прокладка,клипса (50шт)</t>
  </si>
  <si>
    <t>135.62 руб.</t>
  </si>
  <si>
    <t>ZGR-002003</t>
  </si>
  <si>
    <t>G132-5</t>
  </si>
  <si>
    <t>Гибкая труба с гайкой 70 мм(диаметр  1 1/2) max 740мм, Ø40*50мм конус прокладка (100шт)</t>
  </si>
  <si>
    <t>87.28 руб.</t>
  </si>
  <si>
    <t>&gt;25</t>
  </si>
  <si>
    <t>ZGR-002004</t>
  </si>
  <si>
    <t>G134-5</t>
  </si>
  <si>
    <t>Гибкая труба с гайкой 70 мм( диаметр 1 1/2) max 1470 мм, выход Ø40*50мм конус прокладка,клипса (50шт</t>
  </si>
  <si>
    <t>135.59 руб.</t>
  </si>
  <si>
    <t>ZGR-002005</t>
  </si>
  <si>
    <t>G131-2</t>
  </si>
  <si>
    <t>Гибкая труба с гайкой 64 мм( диаметр 1 1/4) max 780 мм, выход Ø40*50мм плоская прокладка (100шт)</t>
  </si>
  <si>
    <t>87.31 руб.</t>
  </si>
  <si>
    <t>&gt;100</t>
  </si>
  <si>
    <t>ZGR-002006</t>
  </si>
  <si>
    <t>G133-2</t>
  </si>
  <si>
    <t>Гибкая труба с гайкой  64 мм( диаметр 1 1/4) max 1470 мм, выход Ø40*50мм плоская прокладка (100шт)</t>
  </si>
  <si>
    <t>135.61 руб.</t>
  </si>
  <si>
    <t>ZGR-002007</t>
  </si>
  <si>
    <t>G131-5</t>
  </si>
  <si>
    <t>Гибкая труба с гайкой 70 мм (диаметр 1 1/2) max 780мм, выход Ø40*50мм плоская прокладка (100шт)</t>
  </si>
  <si>
    <t>ZGR-002008</t>
  </si>
  <si>
    <t>G133-5</t>
  </si>
  <si>
    <t>Гибкая труба с гайкой 70 мм(диаметр 1 1/2) max 1470 мм, выход Ø40*50мм плоская прокладка(50шт)</t>
  </si>
  <si>
    <t>135.60 руб.</t>
  </si>
  <si>
    <t>ZGR-002009</t>
  </si>
  <si>
    <t>Y120-9</t>
  </si>
  <si>
    <t>Сифон гофрированный ЭКОНОМ неразборный, 750мм,выпуск 64мм,сталь 430, винт 65мм,выход Ø40/50) (100шт)</t>
  </si>
  <si>
    <t>204.57 руб.</t>
  </si>
  <si>
    <t>ZGR-002010</t>
  </si>
  <si>
    <t>Y126-1</t>
  </si>
  <si>
    <t>Сифон гофрированный УДЛИНЕННЫЙ, 1470мм, выпуск 70мм с клипсой, гибкая труба 1 1/2- Ø40/50 (50шт)</t>
  </si>
  <si>
    <t>264.95 руб.</t>
  </si>
  <si>
    <t>ZGR-002011</t>
  </si>
  <si>
    <t>Y126-2</t>
  </si>
  <si>
    <t>Сифон гофрированный 750мм, выпуск 64мм без клипсы, гибкая труба 1 1/2- Ø40/50 (75шт)</t>
  </si>
  <si>
    <t>236.94 руб.</t>
  </si>
  <si>
    <t>ZGR-002012</t>
  </si>
  <si>
    <t>Y105-0</t>
  </si>
  <si>
    <t>Сифон для умывальника, выпуск 64мм , винт 65мм, гибкая труба 1 1/4 -  Ø40/50 (40шт)</t>
  </si>
  <si>
    <t>268.15 руб.</t>
  </si>
  <si>
    <t>ZGR-002013</t>
  </si>
  <si>
    <t>Y105-2</t>
  </si>
  <si>
    <t>Сифон для умывальника с разбор выпуск 64мм, винт 65мм, гибкая труба 1 1/4-Ø40/50 (40шт)</t>
  </si>
  <si>
    <t>333.85 руб.</t>
  </si>
  <si>
    <t>ZGR-002014</t>
  </si>
  <si>
    <t>Y105-6</t>
  </si>
  <si>
    <t>Cифон для умывальника с разбор выпуск 64мм, ОТВОД СТ/М., винт 65мм, труба 1 1/4 - Ø40/50 (40шт)</t>
  </si>
  <si>
    <t>333.75 руб.</t>
  </si>
  <si>
    <t>&gt;10</t>
  </si>
  <si>
    <t>ZGR-002015</t>
  </si>
  <si>
    <t>М103-6</t>
  </si>
  <si>
    <t>Сифон для мойки с разбор выпуск 70мм  с прям перелив, винт 22мм, г/труба 1 1/2  - Ø40/50, пробка(25ш</t>
  </si>
  <si>
    <t>511.41 руб.</t>
  </si>
  <si>
    <t>ZGR-002016</t>
  </si>
  <si>
    <t>М106-0</t>
  </si>
  <si>
    <t>Сифон для мойки с разбор выпуск 70мм, винт 50мм, большая колба, г/труба 1 1/2 - Ø40/50, пробка(30шт)</t>
  </si>
  <si>
    <t>341.40 руб.</t>
  </si>
  <si>
    <t>ZGR-002017</t>
  </si>
  <si>
    <t>М106-1</t>
  </si>
  <si>
    <t>Сифон для мойки с разбор выпуск 70мм, с ОТВОД для СТ.М., винт 30мм, г/тр 1 1/2 - Ø40/50 пробка(30шт)</t>
  </si>
  <si>
    <t>412.14 руб.</t>
  </si>
  <si>
    <t>ZGR-002018</t>
  </si>
  <si>
    <t>М104-7</t>
  </si>
  <si>
    <t>Сифон для нерж мойки, выпуск 3 1/2, ПРЯМ перелив, ОТВОД СТ/М,лат.винт 25, г/тр 1 1/2 - Ø40/50 (20шт)</t>
  </si>
  <si>
    <t>ZGR-002019</t>
  </si>
  <si>
    <t>М104-8</t>
  </si>
  <si>
    <t>Сифон для керам мойки, выпуск 3 1/2, КРУГ перелив, ОТВОД СТ/М,лат.винт 45,г/тр 1 1/2  Ø 40/50  (20шт</t>
  </si>
  <si>
    <t>816.03 руб.</t>
  </si>
  <si>
    <t>ZGR-002020</t>
  </si>
  <si>
    <t>М104-1</t>
  </si>
  <si>
    <t>Сифон для керам мойки 3 1/2, КРУГ перелив, ОТВОД СТ/М, пласт.винт 45, БЕЗ г/тр,вых.11/2(Ø 40) (25шт)</t>
  </si>
  <si>
    <t>535.15 руб.</t>
  </si>
  <si>
    <t>ZGR-002021</t>
  </si>
  <si>
    <t>М104-6</t>
  </si>
  <si>
    <t>Сифон для керам мойки 3 1/2, КРУГ перелив, ОТВОД СТ/М, пласт.винт 45, с г/тр 1 1/2" -Ø 40/50мм (20шт</t>
  </si>
  <si>
    <t>561.17 руб.</t>
  </si>
  <si>
    <t>ZGR-002022</t>
  </si>
  <si>
    <t>МD119-6</t>
  </si>
  <si>
    <t>Двойной разноур сифон 3 1/2,КРУГ перелив,ОТВОД СТ/М,лат.винт 45,г/тр 1 1/2 Ø 40/50мм (10шт)</t>
  </si>
  <si>
    <t>1 797.79 руб.</t>
  </si>
  <si>
    <t>ZGR-002023</t>
  </si>
  <si>
    <t>В105-5</t>
  </si>
  <si>
    <t>Сифон для бидэ, выпуск 64мм,  винт 65 мм, с гибкой трубой 1 1/4"- Ø40/50мм (40шт)</t>
  </si>
  <si>
    <t>322.65 руб.</t>
  </si>
  <si>
    <t>ZGR-002024</t>
  </si>
  <si>
    <t>P162-0</t>
  </si>
  <si>
    <t>Сифон для душевого поддона U-образный h 130mm, выпуск 70 мм, с г/тр 1 1/2" - Ø40/50мм (40шт)</t>
  </si>
  <si>
    <t>321.42 руб.</t>
  </si>
  <si>
    <t>ZGR-002025</t>
  </si>
  <si>
    <t>P162-1</t>
  </si>
  <si>
    <t>Сифон для душевого поддона низкий h 90 мм, выпуск 70 мм, с г/тр 1 1/2" - Ø40/50мм (50шт)</t>
  </si>
  <si>
    <t>271.15 руб.</t>
  </si>
  <si>
    <t>ZGR-002026</t>
  </si>
  <si>
    <t>P162-2</t>
  </si>
  <si>
    <t>Сифон для душевого поддона низкий h 70 мм, выпуск 64 мм, с г/тр 1 1/2" - Ø40/50мм (60шт)</t>
  </si>
  <si>
    <t>227.60 руб.</t>
  </si>
  <si>
    <t>ZGR-002027</t>
  </si>
  <si>
    <t>V152-0</t>
  </si>
  <si>
    <t>Сифон для ванны U-образный , h- 130 мм ,выпуск 70мм,пласт цеп и пробка ,г/тр 1 1/2-Ø40/50 (25шт)</t>
  </si>
  <si>
    <t>517.13 руб.</t>
  </si>
  <si>
    <t>ZGR-002028</t>
  </si>
  <si>
    <t>V152-4</t>
  </si>
  <si>
    <t>Сифон для ванны низкий h 120mm, выпуск 70мм,винт 70мм,мет цеп и проб, г/тр 1 1/2-Ø40/50 (25шт)</t>
  </si>
  <si>
    <t>730.97 руб.</t>
  </si>
  <si>
    <t>ZGR-002029</t>
  </si>
  <si>
    <t>V152-1</t>
  </si>
  <si>
    <t>Сифон для ванны низкий h 120mm, выпуск 70мм,винт 50мм,пласт цеп и проб, г/тр 1 1/2-Ø40/50 (25шт)</t>
  </si>
  <si>
    <t>483.09 руб.</t>
  </si>
  <si>
    <t>ZGR-002033</t>
  </si>
  <si>
    <t>G701-1</t>
  </si>
  <si>
    <t>Гибкая армированная труба для унитаза, 600мм,стопорное кольцо интегрировано в корпус (20шт)</t>
  </si>
  <si>
    <t>437.78 руб.</t>
  </si>
  <si>
    <t>ZGR-002034</t>
  </si>
  <si>
    <t>G701-2</t>
  </si>
  <si>
    <t>Гибкая армированная труба для унитаза, 500мм,стопорное кольцо интегрировано в корпус (20шт)</t>
  </si>
  <si>
    <t>409.13 руб.</t>
  </si>
  <si>
    <t>ZGR-002035</t>
  </si>
  <si>
    <t>G701-3</t>
  </si>
  <si>
    <t>Гибкая армированная  труба для унитаза, 350мм,стопорное кольцо интегрировано в корпус (30шт)</t>
  </si>
  <si>
    <t>357.31 руб.</t>
  </si>
  <si>
    <t>ZGR-002043</t>
  </si>
  <si>
    <t>Е700-9</t>
  </si>
  <si>
    <t>Пробка-выпуск (решетка) для сифона 3 1/2" (75шт)</t>
  </si>
  <si>
    <t>260.78 руб.</t>
  </si>
  <si>
    <t>ZGR-002044</t>
  </si>
  <si>
    <t>Е103-8</t>
  </si>
  <si>
    <t>Выпуск для сифона 3 1/2" КРУГ перелив, латунный  винт 45 мм ,для керамической мойки (50шт)</t>
  </si>
  <si>
    <t>769.39 руб.</t>
  </si>
  <si>
    <t>ZGR-002045</t>
  </si>
  <si>
    <t>Е103-9</t>
  </si>
  <si>
    <t>Выпуск для сифона 3 1/2" ПРЯМ перелив,латунный винт 25 мм  ,для нержавеющей мойки (50шт)</t>
  </si>
  <si>
    <t>677.52 руб.</t>
  </si>
  <si>
    <t>ZGR-002046</t>
  </si>
  <si>
    <t>Е104-0</t>
  </si>
  <si>
    <t>Выпуск для сифона 3 1/2" ,латунный винт  25мм(для нержавеющей мойки),без перелива (75шт)</t>
  </si>
  <si>
    <t>528.29 руб.</t>
  </si>
  <si>
    <t>ZGR-002047</t>
  </si>
  <si>
    <t>Е104-3</t>
  </si>
  <si>
    <t>Выпуск для сифона 3 1/2" , латунный винт 45мм(для керамической  мойки) (75шт)</t>
  </si>
  <si>
    <t>587.04 руб.</t>
  </si>
  <si>
    <t>ZGR-002048</t>
  </si>
  <si>
    <t>Е700-1</t>
  </si>
  <si>
    <t>Выпуск для сифона 64мм, диаметр 1 1/2,  винт 65мм (10/250шт)</t>
  </si>
  <si>
    <t>150.46 руб.</t>
  </si>
  <si>
    <t>ZGR-002049</t>
  </si>
  <si>
    <t>Е700-2</t>
  </si>
  <si>
    <t>Выпуск для сифона 70мм, диаметр 1 1/2 винт 65мм,с пробкой (10/250шт)</t>
  </si>
  <si>
    <t>164.97 руб.</t>
  </si>
  <si>
    <t>ZGR-002050</t>
  </si>
  <si>
    <t>Е700-5</t>
  </si>
  <si>
    <t>Выпуск для сифона 64мм, диаметр 1 1/4, винт 65мм (10/300шт)</t>
  </si>
  <si>
    <t>129.55 руб.</t>
  </si>
  <si>
    <t>ZGR-002051</t>
  </si>
  <si>
    <t>Е700-8</t>
  </si>
  <si>
    <t>Перелив для сифона круглый (10/100шт)</t>
  </si>
  <si>
    <t>90.20 руб.</t>
  </si>
  <si>
    <t>ZGR-002055</t>
  </si>
  <si>
    <t>Е705-5</t>
  </si>
  <si>
    <t>Прокладка плоская, 32 мм (25/3000шт)</t>
  </si>
  <si>
    <t>14.26 руб.</t>
  </si>
  <si>
    <t>ZGR-002056</t>
  </si>
  <si>
    <t>Е705-6</t>
  </si>
  <si>
    <t>Прокладка плоская, 40 мм (25/1500шт)</t>
  </si>
  <si>
    <t>&gt;1000</t>
  </si>
  <si>
    <t>ZGR-002057</t>
  </si>
  <si>
    <t>Е705-7</t>
  </si>
  <si>
    <t>Прокладка конусная, 32 мм (25/1000шт)</t>
  </si>
  <si>
    <t>ZGR-002058</t>
  </si>
  <si>
    <t>Е705-8</t>
  </si>
  <si>
    <t>Прокладка конусная, 40 мм (25/1000шт)</t>
  </si>
  <si>
    <t>ZGR-002059</t>
  </si>
  <si>
    <t>Е705-2</t>
  </si>
  <si>
    <t>Пробка для ванны (50/500шт)</t>
  </si>
  <si>
    <t>29.43 руб.</t>
  </si>
  <si>
    <t>ZGR-002069</t>
  </si>
  <si>
    <t>Е705-9</t>
  </si>
  <si>
    <t>Мембрана силиконовая для арматуры (SA416-3, SA416-6, SA480-2) (25/1000шт)</t>
  </si>
  <si>
    <t>22.03 руб.</t>
  </si>
  <si>
    <t>ZGR-002070</t>
  </si>
  <si>
    <t>V152-5</t>
  </si>
  <si>
    <t>Сифон для ванны F-образный h 120mm, с перев и выпуск 70мм, цеп и проб, г/тр Ø40-Ø40/50 (25шт)</t>
  </si>
  <si>
    <t>538.79 руб.</t>
  </si>
  <si>
    <t>ZGR-002071</t>
  </si>
  <si>
    <t>GCC120-0</t>
  </si>
  <si>
    <t>Сифон гофрированный 1 1/2"х40/50, с механизмом click-cluck, длинна max 750мм (75шт)</t>
  </si>
  <si>
    <t>442.22 руб.</t>
  </si>
  <si>
    <t>ZGR-002072</t>
  </si>
  <si>
    <t>GCC120-1</t>
  </si>
  <si>
    <t>Сифон гофрированный (удлиненный) 1 1/2"х40/50, с механизмом click-cluck, длинна max 1500 мм (50шт)</t>
  </si>
  <si>
    <t>484.34 руб.</t>
  </si>
  <si>
    <t>ZGR-002073</t>
  </si>
  <si>
    <t>YCC101-0</t>
  </si>
  <si>
    <t>Сифон для умывальника CLICK-CLUCK, гайка 32 мм, выход гт 1 1/4"- 40/50мм (40шт)</t>
  </si>
  <si>
    <t>547.60 руб.</t>
  </si>
  <si>
    <t>ZGR-002074</t>
  </si>
  <si>
    <t>PCC165-0</t>
  </si>
  <si>
    <t>Сифон для душевого поддона (h)-80мм, CLICK-CLUCK, гт 1 1/2" - 40/50мм (50шт)</t>
  </si>
  <si>
    <t>540.74 руб.</t>
  </si>
  <si>
    <t>ZGR-002075</t>
  </si>
  <si>
    <t>VСС154-0</t>
  </si>
  <si>
    <t>Сифон-автомат для ванны CLICK-CLUCK c ЛАТУН хром рукояткой,высота(h)-110мм, с гт 40х40/50 (20шт)</t>
  </si>
  <si>
    <t>2 516.54 руб.</t>
  </si>
  <si>
    <t>ZGR-002076</t>
  </si>
  <si>
    <t>VСС154-1</t>
  </si>
  <si>
    <t>Сифон-автомат для ванны CLICK-CLUCK c ПЛАСТ хром рукояткой,высота(h)-110мм, с гт 40х40/50 (20шт)</t>
  </si>
  <si>
    <t>997.26 руб.</t>
  </si>
  <si>
    <t>ZGR-002083</t>
  </si>
  <si>
    <t>Е700-6</t>
  </si>
  <si>
    <t>Перелив для евросифона квадратный (10/100шт)</t>
  </si>
  <si>
    <t>45.46 руб.</t>
  </si>
  <si>
    <t>ZGR-002085</t>
  </si>
  <si>
    <t>SB408-4</t>
  </si>
  <si>
    <t>Смывной бачок 8л для унитаза пластиковый, с ЦЕПОЧКОЙ, кнопочный,c комплектом труб (5шт)</t>
  </si>
  <si>
    <t>2 332.07 руб.</t>
  </si>
  <si>
    <t>ZGR-002116</t>
  </si>
  <si>
    <t>P162-3</t>
  </si>
  <si>
    <t>Сифон для душ.поддона с РЕВИЗИЕЙ,  h 120mm, выпуск 70мм, с гибкой трубой 1 1/2" - Ø40/50мм (40шт)</t>
  </si>
  <si>
    <t>335.49 руб.</t>
  </si>
  <si>
    <t>ZGR-002118</t>
  </si>
  <si>
    <t>М104-9</t>
  </si>
  <si>
    <t>Сифон для керам мойки, выпуск 3 1/2, ДВА перелива, лат.винт 45,г/тр 1 1/2  Ø 40/50  (20шт)</t>
  </si>
  <si>
    <t>862.33 руб.</t>
  </si>
  <si>
    <t>ZGR-002119</t>
  </si>
  <si>
    <t>М103-4</t>
  </si>
  <si>
    <t>Сифон для керам мойки, выпуск 3 1/2, ДВА перелива, пластик.винт 45,г/тр 1 1/2  Ø 40/50  (20шт)</t>
  </si>
  <si>
    <t>561.87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</si>
</sst>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cf76cdd_dd79_11ec_a2a6_00259070b487_b125a35d_a598_11ee_a526_047c1617b1431.jpeg"/><Relationship Id="rId2" Type="http://schemas.openxmlformats.org/officeDocument/2006/relationships/image" Target="../media/fcf76cdf_dd79_11ec_a2a6_00259070b487_b125a365_a598_11ee_a526_047c1617b1432.jpeg"/><Relationship Id="rId3" Type="http://schemas.openxmlformats.org/officeDocument/2006/relationships/image" Target="../media/fcf76ce1_dd79_11ec_a2a6_00259070b487_b125a35f_a598_11ee_a526_047c1617b1433.jpeg"/><Relationship Id="rId4" Type="http://schemas.openxmlformats.org/officeDocument/2006/relationships/image" Target="../media/fcf76ce3_dd79_11ec_a2a6_00259070b487_b125a367_a598_11ee_a526_047c1617b1434.jpeg"/><Relationship Id="rId5" Type="http://schemas.openxmlformats.org/officeDocument/2006/relationships/image" Target="../media/fcf76ce5_dd79_11ec_a2a6_00259070b487_b125a359_a598_11ee_a526_047c1617b1435.jpeg"/><Relationship Id="rId6" Type="http://schemas.openxmlformats.org/officeDocument/2006/relationships/image" Target="../media/fcf76ce7_dd79_11ec_a2a6_00259070b487_b125a361_a598_11ee_a526_047c1617b1436.jpeg"/><Relationship Id="rId7" Type="http://schemas.openxmlformats.org/officeDocument/2006/relationships/image" Target="../media/fcf76ce9_dd79_11ec_a2a6_00259070b487_b125a35b_a598_11ee_a526_047c1617b1437.jpeg"/><Relationship Id="rId8" Type="http://schemas.openxmlformats.org/officeDocument/2006/relationships/image" Target="../media/fcf76ceb_dd79_11ec_a2a6_00259070b487_b125a363_a598_11ee_a526_047c1617b1438.jpeg"/><Relationship Id="rId9" Type="http://schemas.openxmlformats.org/officeDocument/2006/relationships/image" Target="../media/fcf76ced_dd79_11ec_a2a6_00259070b487_30a1dc51_a599_11ee_a526_047c1617b1439.jpeg"/><Relationship Id="rId10" Type="http://schemas.openxmlformats.org/officeDocument/2006/relationships/image" Target="../media/fcf76cef_dd79_11ec_a2a6_00259070b487_30a1dc53_a599_11ee_a526_047c1617b14310.png"/><Relationship Id="rId11" Type="http://schemas.openxmlformats.org/officeDocument/2006/relationships/image" Target="../media/fcf76cf1_dd79_11ec_a2a6_00259070b487_30a1dc55_a599_11ee_a526_047c1617b14311.png"/><Relationship Id="rId12" Type="http://schemas.openxmlformats.org/officeDocument/2006/relationships/image" Target="../media/fcf76cf3_dd79_11ec_a2a6_00259070b487_30a1dc4b_a599_11ee_a526_047c1617b14312.png"/><Relationship Id="rId13" Type="http://schemas.openxmlformats.org/officeDocument/2006/relationships/image" Target="../media/fcf76cf5_dd79_11ec_a2a6_00259070b487_30a1dc4d_a599_11ee_a526_047c1617b14313.png"/><Relationship Id="rId14" Type="http://schemas.openxmlformats.org/officeDocument/2006/relationships/image" Target="../media/fcf76cf7_dd79_11ec_a2a6_00259070b487_30a1dc4f_a599_11ee_a526_047c1617b14314.png"/><Relationship Id="rId15" Type="http://schemas.openxmlformats.org/officeDocument/2006/relationships/image" Target="../media/fcf76cf9_dd79_11ec_a2a6_00259070b487_30a1dc78_a599_11ee_a526_047c1617b14315.jpeg"/><Relationship Id="rId16" Type="http://schemas.openxmlformats.org/officeDocument/2006/relationships/image" Target="../media/fcf76cfb_dd79_11ec_a2a6_00259070b487_30a1dc82_a599_11ee_a526_047c1617b14316.jpeg"/><Relationship Id="rId17" Type="http://schemas.openxmlformats.org/officeDocument/2006/relationships/image" Target="../media/fcf76cfd_dd79_11ec_a2a6_00259070b487_30a1dc84_a599_11ee_a526_047c1617b14317.jpeg"/><Relationship Id="rId18" Type="http://schemas.openxmlformats.org/officeDocument/2006/relationships/image" Target="../media/fcf76cff_dd79_11ec_a2a6_00259070b487_30a1dc7e_a599_11ee_a526_047c1617b14318.jpeg"/><Relationship Id="rId19" Type="http://schemas.openxmlformats.org/officeDocument/2006/relationships/image" Target="../media/fcf76d01_dd79_11ec_a2a6_00259070b487_30a1dc80_a599_11ee_a526_047c1617b14319.jpeg"/><Relationship Id="rId20" Type="http://schemas.openxmlformats.org/officeDocument/2006/relationships/image" Target="../media/fcf76d03_dd79_11ec_a2a6_00259070b487_30a1dc7a_a599_11ee_a526_047c1617b14320.jpeg"/><Relationship Id="rId21" Type="http://schemas.openxmlformats.org/officeDocument/2006/relationships/image" Target="../media/fcf76d05_dd79_11ec_a2a6_00259070b487_30a1dc7c_a599_11ee_a526_047c1617b14321.jpeg"/><Relationship Id="rId22" Type="http://schemas.openxmlformats.org/officeDocument/2006/relationships/image" Target="../media/fcf76d07_dd79_11ec_a2a6_00259070b487_30a1dc86_a599_11ee_a526_047c1617b14322.jpeg"/><Relationship Id="rId23" Type="http://schemas.openxmlformats.org/officeDocument/2006/relationships/image" Target="../media/fcf76d09_dd79_11ec_a2a6_00259070b487_30a1dc57_a599_11ee_a526_047c1617b14323.png"/><Relationship Id="rId24" Type="http://schemas.openxmlformats.org/officeDocument/2006/relationships/image" Target="../media/fcf76d0b_dd79_11ec_a2a6_00259070b487_30a1dc2b_a599_11ee_a526_047c1617b14324.png"/><Relationship Id="rId25" Type="http://schemas.openxmlformats.org/officeDocument/2006/relationships/image" Target="../media/fcf76d0d_dd79_11ec_a2a6_00259070b487_30a1dc2d_a599_11ee_a526_047c1617b14325.png"/><Relationship Id="rId26" Type="http://schemas.openxmlformats.org/officeDocument/2006/relationships/image" Target="../media/fcf76d0f_dd79_11ec_a2a6_00259070b487_30a1dc2f_a599_11ee_a526_047c1617b14326.png"/><Relationship Id="rId27" Type="http://schemas.openxmlformats.org/officeDocument/2006/relationships/image" Target="../media/ea8dbb6a_dd83_11ec_a2a6_00259070b487_30a1dc45_a599_11ee_a526_047c1617b14327.jpeg"/><Relationship Id="rId28" Type="http://schemas.openxmlformats.org/officeDocument/2006/relationships/image" Target="../media/ea8dbb6c_dd83_11ec_a2a6_00259070b487_30a1dc49_a599_11ee_a526_047c1617b14328.jpeg"/><Relationship Id="rId29" Type="http://schemas.openxmlformats.org/officeDocument/2006/relationships/image" Target="../media/ea8dbb6e_dd83_11ec_a2a6_00259070b487_30a1dc47_a599_11ee_a526_047c1617b14329.jpeg"/><Relationship Id="rId30" Type="http://schemas.openxmlformats.org/officeDocument/2006/relationships/image" Target="../media/ea8dbb76_dd83_11ec_a2a6_00259070b487_b125a369_a598_11ee_a526_047c1617b14330.jpeg"/><Relationship Id="rId31" Type="http://schemas.openxmlformats.org/officeDocument/2006/relationships/image" Target="../media/ea8dbb78_dd83_11ec_a2a6_00259070b487_b125a36b_a598_11ee_a526_047c1617b14331.jpeg"/><Relationship Id="rId32" Type="http://schemas.openxmlformats.org/officeDocument/2006/relationships/image" Target="../media/ea8dbb7a_dd83_11ec_a2a6_00259070b487_b125a36d_a598_11ee_a526_047c1617b14332.jpeg"/><Relationship Id="rId33" Type="http://schemas.openxmlformats.org/officeDocument/2006/relationships/image" Target="../media/ea8dbb8a_dd83_11ec_a2a6_00259070b487_30a1dc67_a599_11ee_a526_047c1617b14333.png"/><Relationship Id="rId34" Type="http://schemas.openxmlformats.org/officeDocument/2006/relationships/image" Target="../media/ea8dbb8c_dd83_11ec_a2a6_00259070b487_30a1dc59_a599_11ee_a526_047c1617b14334.png"/><Relationship Id="rId35" Type="http://schemas.openxmlformats.org/officeDocument/2006/relationships/image" Target="../media/ea8dbb8e_dd83_11ec_a2a6_00259070b487_30a1dc5a_a599_11ee_a526_047c1617b14335.png"/><Relationship Id="rId36" Type="http://schemas.openxmlformats.org/officeDocument/2006/relationships/image" Target="../media/ea8dbb90_dd83_11ec_a2a6_00259070b487_30a1dc5b_a599_11ee_a526_047c1617b14336.png"/><Relationship Id="rId37" Type="http://schemas.openxmlformats.org/officeDocument/2006/relationships/image" Target="../media/ea8dbb92_dd83_11ec_a2a6_00259070b487_30a1dc5d_a599_11ee_a526_047c1617b14337.png"/><Relationship Id="rId38" Type="http://schemas.openxmlformats.org/officeDocument/2006/relationships/image" Target="../media/ea8dbb94_dd83_11ec_a2a6_00259070b487_30a1dc5f_a599_11ee_a526_047c1617b14338.png"/><Relationship Id="rId39" Type="http://schemas.openxmlformats.org/officeDocument/2006/relationships/image" Target="../media/ea8dbb96_dd83_11ec_a2a6_00259070b487_30a1dc61_a599_11ee_a526_047c1617b14339.png"/><Relationship Id="rId40" Type="http://schemas.openxmlformats.org/officeDocument/2006/relationships/image" Target="../media/ea8dbb98_dd83_11ec_a2a6_00259070b487_30a1dc63_a599_11ee_a526_047c1617b14340.png"/><Relationship Id="rId41" Type="http://schemas.openxmlformats.org/officeDocument/2006/relationships/image" Target="../media/ea8dbb9a_dd83_11ec_a2a6_00259070b487_30a1dc65_a599_11ee_a526_047c1617b14341.png"/><Relationship Id="rId42" Type="http://schemas.openxmlformats.org/officeDocument/2006/relationships/image" Target="../media/ea8dbba2_dd83_11ec_a2a6_00259070b487_30a1dc70_a599_11ee_a526_047c1617b14342.png"/><Relationship Id="rId43" Type="http://schemas.openxmlformats.org/officeDocument/2006/relationships/image" Target="../media/ea8dbba4_dd83_11ec_a2a6_00259070b487_30a1dc72_a599_11ee_a526_047c1617b14343.png"/><Relationship Id="rId44" Type="http://schemas.openxmlformats.org/officeDocument/2006/relationships/image" Target="../media/ea8dbba6_dd83_11ec_a2a6_00259070b487_30a1dc74_a599_11ee_a526_047c1617b14344.png"/><Relationship Id="rId45" Type="http://schemas.openxmlformats.org/officeDocument/2006/relationships/image" Target="../media/ea8dbba8_dd83_11ec_a2a6_00259070b487_30a1dc76_a599_11ee_a526_047c1617b14345.png"/><Relationship Id="rId46" Type="http://schemas.openxmlformats.org/officeDocument/2006/relationships/image" Target="../media/ea8dbbaa_dd83_11ec_a2a6_00259070b487_30a1dc6f_a599_11ee_a526_047c1617b14346.jpeg"/><Relationship Id="rId47" Type="http://schemas.openxmlformats.org/officeDocument/2006/relationships/image" Target="../media/85dc95f3_9062_11ed_a3b6_047c1617b143_a73d6c2b_3fbb_11ef_a5f3_047c1617b14347.jpeg"/><Relationship Id="rId48" Type="http://schemas.openxmlformats.org/officeDocument/2006/relationships/image" Target="../media/85dc95f1_9062_11ed_a3b6_047c1617b143_a73d6c21_3fbb_11ef_a5f3_047c1617b14348.jpeg"/><Relationship Id="rId49" Type="http://schemas.openxmlformats.org/officeDocument/2006/relationships/image" Target="../media/5ce7260d_9a62_11ed_a3c3_047c1617b143_a73d6c17_3fbb_11ef_a5f3_047c1617b14349.jpeg"/><Relationship Id="rId50" Type="http://schemas.openxmlformats.org/officeDocument/2006/relationships/image" Target="../media/5ce7260f_9a62_11ed_a3c3_047c1617b143_a73d6c19_3fbb_11ef_a5f3_047c1617b14350.jpeg"/><Relationship Id="rId51" Type="http://schemas.openxmlformats.org/officeDocument/2006/relationships/image" Target="../media/5ce72611_9a62_11ed_a3c3_047c1617b143_a73d6c27_3fbb_11ef_a5f3_047c1617b14351.jpeg"/><Relationship Id="rId52" Type="http://schemas.openxmlformats.org/officeDocument/2006/relationships/image" Target="../media/5ce72613_9a62_11ed_a3c3_047c1617b143_a73d6c1d_3fbb_11ef_a5f3_047c1617b14352.jpeg"/><Relationship Id="rId53" Type="http://schemas.openxmlformats.org/officeDocument/2006/relationships/image" Target="../media/5ce72615_9a62_11ed_a3c3_047c1617b143_a73d6c23_3fbb_11ef_a5f3_047c1617b14353.jpeg"/><Relationship Id="rId54" Type="http://schemas.openxmlformats.org/officeDocument/2006/relationships/image" Target="../media/5ce72617_9a62_11ed_a3c3_047c1617b143_a73d6c25_3fbb_11ef_a5f3_047c1617b14354.jpeg"/><Relationship Id="rId55" Type="http://schemas.openxmlformats.org/officeDocument/2006/relationships/image" Target="../media/5ce72625_9a62_11ed_a3c3_047c1617b143_a73d6c29_3fbb_11ef_a5f3_047c1617b14355.jpeg"/><Relationship Id="rId56" Type="http://schemas.openxmlformats.org/officeDocument/2006/relationships/image" Target="../media/3346f523_0631_11ee_a455_047c1617b143_a73d6c1f_3fbb_11ef_a5f3_047c1617b14356.jpeg"/><Relationship Id="rId57" Type="http://schemas.openxmlformats.org/officeDocument/2006/relationships/image" Target="../media/1de2cf8e_e54c_11ee_a57c_047c1617b143_a73d6c1b_3fbb_11ef_a5f3_047c1617b14357.jpeg"/><Relationship Id="rId58" Type="http://schemas.openxmlformats.org/officeDocument/2006/relationships/image" Target="../media/1de2cf92_e54c_11ee_a57c_047c1617b143_a73d6c2e_3fbb_11ef_a5f3_047c1617b14358.jpeg"/><Relationship Id="rId59" Type="http://schemas.openxmlformats.org/officeDocument/2006/relationships/image" Target="../media/1de2cf94_e54c_11ee_a57c_047c1617b143_a73d6c2d_3fbb_11ef_a5f3_047c1617b1435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4" name="Image_57" descr="Image_5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5" name="Image_58" descr="Image_5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6" name="Image_59" descr="Image_5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7" name="Image_60" descr="Image_6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8" name="Image_61" descr="Image_6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9" name="Image_62" descr="Image_6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868539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J4*87.35</f>
        <v>0</v>
      </c>
      <c r="L4" s="5"/>
    </row>
    <row r="5" spans="1:12" customHeight="1" ht="105" outlineLevel="3">
      <c r="A5" s="1"/>
      <c r="B5" s="1">
        <v>868540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>
        <v>0</v>
      </c>
      <c r="I5" s="1">
        <v>0</v>
      </c>
      <c r="J5" s="3" t="s">
        <v>17</v>
      </c>
      <c r="K5" s="2" t="str">
        <f>J5*135.62</f>
        <v>0</v>
      </c>
      <c r="L5" s="5"/>
    </row>
    <row r="6" spans="1:12" customHeight="1" ht="105" outlineLevel="3">
      <c r="A6" s="1"/>
      <c r="B6" s="1">
        <v>868541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26</v>
      </c>
      <c r="H6" s="2">
        <v>0</v>
      </c>
      <c r="I6" s="1">
        <v>0</v>
      </c>
      <c r="J6" s="3" t="s">
        <v>17</v>
      </c>
      <c r="K6" s="2" t="str">
        <f>J6*87.28</f>
        <v>0</v>
      </c>
      <c r="L6" s="5"/>
    </row>
    <row r="7" spans="1:12" customHeight="1" ht="105" outlineLevel="3">
      <c r="A7" s="1"/>
      <c r="B7" s="1">
        <v>868542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16</v>
      </c>
      <c r="H7" s="2">
        <v>0</v>
      </c>
      <c r="I7" s="1">
        <v>0</v>
      </c>
      <c r="J7" s="3" t="s">
        <v>17</v>
      </c>
      <c r="K7" s="2" t="str">
        <f>J7*135.59</f>
        <v>0</v>
      </c>
      <c r="L7" s="5"/>
    </row>
    <row r="8" spans="1:12" customHeight="1" ht="105" outlineLevel="3">
      <c r="A8" s="1"/>
      <c r="B8" s="1">
        <v>868543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35</v>
      </c>
      <c r="H8" s="2">
        <v>0</v>
      </c>
      <c r="I8" s="1">
        <v>0</v>
      </c>
      <c r="J8" s="3" t="s">
        <v>17</v>
      </c>
      <c r="K8" s="2" t="str">
        <f>J8*87.31</f>
        <v>0</v>
      </c>
      <c r="L8" s="5"/>
    </row>
    <row r="9" spans="1:12" customHeight="1" ht="105" outlineLevel="3">
      <c r="A9" s="1"/>
      <c r="B9" s="1">
        <v>868544</v>
      </c>
      <c r="C9" s="1" t="s">
        <v>36</v>
      </c>
      <c r="D9" s="1" t="s">
        <v>37</v>
      </c>
      <c r="E9" s="2" t="s">
        <v>38</v>
      </c>
      <c r="F9" s="2" t="s">
        <v>39</v>
      </c>
      <c r="G9" s="2" t="s">
        <v>35</v>
      </c>
      <c r="H9" s="2">
        <v>0</v>
      </c>
      <c r="I9" s="1">
        <v>0</v>
      </c>
      <c r="J9" s="3" t="s">
        <v>17</v>
      </c>
      <c r="K9" s="2" t="str">
        <f>J9*135.61</f>
        <v>0</v>
      </c>
      <c r="L9" s="5"/>
    </row>
    <row r="10" spans="1:12" customHeight="1" ht="105" outlineLevel="3">
      <c r="A10" s="1"/>
      <c r="B10" s="1">
        <v>868545</v>
      </c>
      <c r="C10" s="1" t="s">
        <v>40</v>
      </c>
      <c r="D10" s="1" t="s">
        <v>41</v>
      </c>
      <c r="E10" s="2" t="s">
        <v>42</v>
      </c>
      <c r="F10" s="2" t="s">
        <v>34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J10*87.31</f>
        <v>0</v>
      </c>
      <c r="L10" s="5"/>
    </row>
    <row r="11" spans="1:12" customHeight="1" ht="105" outlineLevel="3">
      <c r="A11" s="1"/>
      <c r="B11" s="1">
        <v>868546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16</v>
      </c>
      <c r="H11" s="2">
        <v>0</v>
      </c>
      <c r="I11" s="1">
        <v>0</v>
      </c>
      <c r="J11" s="3" t="s">
        <v>17</v>
      </c>
      <c r="K11" s="2" t="str">
        <f>J11*135.60</f>
        <v>0</v>
      </c>
      <c r="L11" s="5"/>
    </row>
    <row r="12" spans="1:12" customHeight="1" ht="105" outlineLevel="3">
      <c r="A12" s="1"/>
      <c r="B12" s="1">
        <v>868547</v>
      </c>
      <c r="C12" s="1" t="s">
        <v>47</v>
      </c>
      <c r="D12" s="1" t="s">
        <v>48</v>
      </c>
      <c r="E12" s="2" t="s">
        <v>49</v>
      </c>
      <c r="F12" s="2" t="s">
        <v>50</v>
      </c>
      <c r="G12" s="2" t="s">
        <v>35</v>
      </c>
      <c r="H12" s="2">
        <v>0</v>
      </c>
      <c r="I12" s="1">
        <v>0</v>
      </c>
      <c r="J12" s="3" t="s">
        <v>17</v>
      </c>
      <c r="K12" s="2" t="str">
        <f>J12*204.57</f>
        <v>0</v>
      </c>
      <c r="L12" s="5"/>
    </row>
    <row r="13" spans="1:12" customHeight="1" ht="105" outlineLevel="3">
      <c r="A13" s="1"/>
      <c r="B13" s="1">
        <v>868548</v>
      </c>
      <c r="C13" s="1" t="s">
        <v>51</v>
      </c>
      <c r="D13" s="1" t="s">
        <v>52</v>
      </c>
      <c r="E13" s="2" t="s">
        <v>53</v>
      </c>
      <c r="F13" s="2" t="s">
        <v>54</v>
      </c>
      <c r="G13" s="2" t="s">
        <v>26</v>
      </c>
      <c r="H13" s="2">
        <v>0</v>
      </c>
      <c r="I13" s="1">
        <v>0</v>
      </c>
      <c r="J13" s="3" t="s">
        <v>17</v>
      </c>
      <c r="K13" s="2" t="str">
        <f>J13*264.95</f>
        <v>0</v>
      </c>
      <c r="L13" s="5"/>
    </row>
    <row r="14" spans="1:12" customHeight="1" ht="105" outlineLevel="3">
      <c r="A14" s="1"/>
      <c r="B14" s="1">
        <v>868549</v>
      </c>
      <c r="C14" s="1" t="s">
        <v>55</v>
      </c>
      <c r="D14" s="1" t="s">
        <v>56</v>
      </c>
      <c r="E14" s="2" t="s">
        <v>57</v>
      </c>
      <c r="F14" s="2" t="s">
        <v>58</v>
      </c>
      <c r="G14" s="2" t="s">
        <v>16</v>
      </c>
      <c r="H14" s="2">
        <v>0</v>
      </c>
      <c r="I14" s="1">
        <v>0</v>
      </c>
      <c r="J14" s="3" t="s">
        <v>17</v>
      </c>
      <c r="K14" s="2" t="str">
        <f>J14*236.94</f>
        <v>0</v>
      </c>
      <c r="L14" s="5"/>
    </row>
    <row r="15" spans="1:12" customHeight="1" ht="105" outlineLevel="3">
      <c r="A15" s="1"/>
      <c r="B15" s="1">
        <v>868550</v>
      </c>
      <c r="C15" s="1" t="s">
        <v>59</v>
      </c>
      <c r="D15" s="1" t="s">
        <v>60</v>
      </c>
      <c r="E15" s="2" t="s">
        <v>61</v>
      </c>
      <c r="F15" s="2" t="s">
        <v>62</v>
      </c>
      <c r="G15" s="2" t="s">
        <v>35</v>
      </c>
      <c r="H15" s="2">
        <v>0</v>
      </c>
      <c r="I15" s="1">
        <v>0</v>
      </c>
      <c r="J15" s="3" t="s">
        <v>17</v>
      </c>
      <c r="K15" s="2" t="str">
        <f>J15*268.15</f>
        <v>0</v>
      </c>
      <c r="L15" s="5"/>
    </row>
    <row r="16" spans="1:12" customHeight="1" ht="105" outlineLevel="3">
      <c r="A16" s="1"/>
      <c r="B16" s="1">
        <v>868551</v>
      </c>
      <c r="C16" s="1" t="s">
        <v>63</v>
      </c>
      <c r="D16" s="1" t="s">
        <v>64</v>
      </c>
      <c r="E16" s="2" t="s">
        <v>65</v>
      </c>
      <c r="F16" s="2" t="s">
        <v>66</v>
      </c>
      <c r="G16" s="2" t="s">
        <v>35</v>
      </c>
      <c r="H16" s="2">
        <v>0</v>
      </c>
      <c r="I16" s="1">
        <v>0</v>
      </c>
      <c r="J16" s="3" t="s">
        <v>17</v>
      </c>
      <c r="K16" s="2" t="str">
        <f>J16*333.85</f>
        <v>0</v>
      </c>
      <c r="L16" s="5"/>
    </row>
    <row r="17" spans="1:12" customHeight="1" ht="105" outlineLevel="3">
      <c r="A17" s="1"/>
      <c r="B17" s="1">
        <v>868552</v>
      </c>
      <c r="C17" s="1" t="s">
        <v>67</v>
      </c>
      <c r="D17" s="1" t="s">
        <v>68</v>
      </c>
      <c r="E17" s="2" t="s">
        <v>69</v>
      </c>
      <c r="F17" s="2" t="s">
        <v>70</v>
      </c>
      <c r="G17" s="2" t="s">
        <v>71</v>
      </c>
      <c r="H17" s="2">
        <v>0</v>
      </c>
      <c r="I17" s="1">
        <v>0</v>
      </c>
      <c r="J17" s="3" t="s">
        <v>17</v>
      </c>
      <c r="K17" s="2" t="str">
        <f>J17*333.75</f>
        <v>0</v>
      </c>
      <c r="L17" s="5"/>
    </row>
    <row r="18" spans="1:12" customHeight="1" ht="105" outlineLevel="3">
      <c r="A18" s="1"/>
      <c r="B18" s="1">
        <v>868553</v>
      </c>
      <c r="C18" s="1" t="s">
        <v>72</v>
      </c>
      <c r="D18" s="1" t="s">
        <v>73</v>
      </c>
      <c r="E18" s="2" t="s">
        <v>74</v>
      </c>
      <c r="F18" s="2" t="s">
        <v>75</v>
      </c>
      <c r="G18" s="2" t="s">
        <v>71</v>
      </c>
      <c r="H18" s="2">
        <v>0</v>
      </c>
      <c r="I18" s="1">
        <v>0</v>
      </c>
      <c r="J18" s="3" t="s">
        <v>17</v>
      </c>
      <c r="K18" s="2" t="str">
        <f>J18*511.41</f>
        <v>0</v>
      </c>
      <c r="L18" s="5"/>
    </row>
    <row r="19" spans="1:12" customHeight="1" ht="105" outlineLevel="3">
      <c r="A19" s="1"/>
      <c r="B19" s="1">
        <v>868554</v>
      </c>
      <c r="C19" s="1" t="s">
        <v>76</v>
      </c>
      <c r="D19" s="1" t="s">
        <v>77</v>
      </c>
      <c r="E19" s="2" t="s">
        <v>78</v>
      </c>
      <c r="F19" s="2" t="s">
        <v>79</v>
      </c>
      <c r="G19" s="2" t="s">
        <v>35</v>
      </c>
      <c r="H19" s="2">
        <v>0</v>
      </c>
      <c r="I19" s="1">
        <v>0</v>
      </c>
      <c r="J19" s="3" t="s">
        <v>17</v>
      </c>
      <c r="K19" s="2" t="str">
        <f>J19*341.40</f>
        <v>0</v>
      </c>
      <c r="L19" s="5"/>
    </row>
    <row r="20" spans="1:12" customHeight="1" ht="105" outlineLevel="3">
      <c r="A20" s="1"/>
      <c r="B20" s="1">
        <v>868555</v>
      </c>
      <c r="C20" s="1" t="s">
        <v>80</v>
      </c>
      <c r="D20" s="1" t="s">
        <v>81</v>
      </c>
      <c r="E20" s="2" t="s">
        <v>82</v>
      </c>
      <c r="F20" s="2" t="s">
        <v>83</v>
      </c>
      <c r="G20" s="2" t="s">
        <v>71</v>
      </c>
      <c r="H20" s="2">
        <v>0</v>
      </c>
      <c r="I20" s="1">
        <v>0</v>
      </c>
      <c r="J20" s="3" t="s">
        <v>17</v>
      </c>
      <c r="K20" s="2" t="str">
        <f>J20*412.14</f>
        <v>0</v>
      </c>
      <c r="L20" s="5"/>
    </row>
    <row r="21" spans="1:12" customHeight="1" ht="105" outlineLevel="3">
      <c r="A21" s="1"/>
      <c r="B21" s="1">
        <v>868556</v>
      </c>
      <c r="C21" s="1" t="s">
        <v>84</v>
      </c>
      <c r="D21" s="1" t="s">
        <v>85</v>
      </c>
      <c r="E21" s="2" t="s">
        <v>86</v>
      </c>
      <c r="F21" s="2" t="s">
        <v>83</v>
      </c>
      <c r="G21" s="2" t="s">
        <v>71</v>
      </c>
      <c r="H21" s="2">
        <v>0</v>
      </c>
      <c r="I21" s="1">
        <v>0</v>
      </c>
      <c r="J21" s="3" t="s">
        <v>17</v>
      </c>
      <c r="K21" s="2" t="str">
        <f>J21*412.14</f>
        <v>0</v>
      </c>
      <c r="L21" s="5"/>
    </row>
    <row r="22" spans="1:12" customHeight="1" ht="105" outlineLevel="3">
      <c r="A22" s="1"/>
      <c r="B22" s="1">
        <v>868557</v>
      </c>
      <c r="C22" s="1" t="s">
        <v>87</v>
      </c>
      <c r="D22" s="1" t="s">
        <v>88</v>
      </c>
      <c r="E22" s="2" t="s">
        <v>89</v>
      </c>
      <c r="F22" s="2" t="s">
        <v>90</v>
      </c>
      <c r="G22" s="2" t="s">
        <v>71</v>
      </c>
      <c r="H22" s="2">
        <v>0</v>
      </c>
      <c r="I22" s="1">
        <v>0</v>
      </c>
      <c r="J22" s="3" t="s">
        <v>17</v>
      </c>
      <c r="K22" s="2" t="str">
        <f>J22*816.03</f>
        <v>0</v>
      </c>
      <c r="L22" s="5"/>
    </row>
    <row r="23" spans="1:12" customHeight="1" ht="105" outlineLevel="3">
      <c r="A23" s="1"/>
      <c r="B23" s="1">
        <v>868558</v>
      </c>
      <c r="C23" s="1" t="s">
        <v>91</v>
      </c>
      <c r="D23" s="1" t="s">
        <v>92</v>
      </c>
      <c r="E23" s="2" t="s">
        <v>93</v>
      </c>
      <c r="F23" s="2" t="s">
        <v>94</v>
      </c>
      <c r="G23" s="2" t="s">
        <v>26</v>
      </c>
      <c r="H23" s="2">
        <v>0</v>
      </c>
      <c r="I23" s="1">
        <v>0</v>
      </c>
      <c r="J23" s="3" t="s">
        <v>17</v>
      </c>
      <c r="K23" s="2" t="str">
        <f>J23*535.15</f>
        <v>0</v>
      </c>
      <c r="L23" s="5"/>
    </row>
    <row r="24" spans="1:12" customHeight="1" ht="105" outlineLevel="3">
      <c r="A24" s="1"/>
      <c r="B24" s="1">
        <v>868559</v>
      </c>
      <c r="C24" s="1" t="s">
        <v>95</v>
      </c>
      <c r="D24" s="1" t="s">
        <v>96</v>
      </c>
      <c r="E24" s="2" t="s">
        <v>97</v>
      </c>
      <c r="F24" s="2" t="s">
        <v>98</v>
      </c>
      <c r="G24" s="2" t="s">
        <v>71</v>
      </c>
      <c r="H24" s="2">
        <v>0</v>
      </c>
      <c r="I24" s="1">
        <v>0</v>
      </c>
      <c r="J24" s="3" t="s">
        <v>17</v>
      </c>
      <c r="K24" s="2" t="str">
        <f>J24*561.17</f>
        <v>0</v>
      </c>
      <c r="L24" s="5"/>
    </row>
    <row r="25" spans="1:12" customHeight="1" ht="105" outlineLevel="3">
      <c r="A25" s="1"/>
      <c r="B25" s="1">
        <v>868560</v>
      </c>
      <c r="C25" s="1" t="s">
        <v>99</v>
      </c>
      <c r="D25" s="1" t="s">
        <v>100</v>
      </c>
      <c r="E25" s="2" t="s">
        <v>101</v>
      </c>
      <c r="F25" s="2" t="s">
        <v>102</v>
      </c>
      <c r="G25" s="2">
        <v>3</v>
      </c>
      <c r="H25" s="2">
        <v>0</v>
      </c>
      <c r="I25" s="1">
        <v>0</v>
      </c>
      <c r="J25" s="3" t="s">
        <v>17</v>
      </c>
      <c r="K25" s="2" t="str">
        <f>J25*1797.79</f>
        <v>0</v>
      </c>
      <c r="L25" s="5"/>
    </row>
    <row r="26" spans="1:12" customHeight="1" ht="105" outlineLevel="3">
      <c r="A26" s="1"/>
      <c r="B26" s="1">
        <v>868561</v>
      </c>
      <c r="C26" s="1" t="s">
        <v>103</v>
      </c>
      <c r="D26" s="1" t="s">
        <v>104</v>
      </c>
      <c r="E26" s="2" t="s">
        <v>105</v>
      </c>
      <c r="F26" s="2" t="s">
        <v>106</v>
      </c>
      <c r="G26" s="2" t="s">
        <v>26</v>
      </c>
      <c r="H26" s="2">
        <v>0</v>
      </c>
      <c r="I26" s="1">
        <v>0</v>
      </c>
      <c r="J26" s="3" t="s">
        <v>17</v>
      </c>
      <c r="K26" s="2" t="str">
        <f>J26*322.65</f>
        <v>0</v>
      </c>
      <c r="L26" s="5"/>
    </row>
    <row r="27" spans="1:12" customHeight="1" ht="105" outlineLevel="3">
      <c r="A27" s="1"/>
      <c r="B27" s="1">
        <v>868562</v>
      </c>
      <c r="C27" s="1" t="s">
        <v>107</v>
      </c>
      <c r="D27" s="1" t="s">
        <v>108</v>
      </c>
      <c r="E27" s="2" t="s">
        <v>109</v>
      </c>
      <c r="F27" s="2" t="s">
        <v>110</v>
      </c>
      <c r="G27" s="2" t="s">
        <v>26</v>
      </c>
      <c r="H27" s="2">
        <v>0</v>
      </c>
      <c r="I27" s="1">
        <v>0</v>
      </c>
      <c r="J27" s="3" t="s">
        <v>17</v>
      </c>
      <c r="K27" s="2" t="str">
        <f>J27*321.42</f>
        <v>0</v>
      </c>
      <c r="L27" s="5"/>
    </row>
    <row r="28" spans="1:12" customHeight="1" ht="105" outlineLevel="3">
      <c r="A28" s="1"/>
      <c r="B28" s="1">
        <v>868563</v>
      </c>
      <c r="C28" s="1" t="s">
        <v>111</v>
      </c>
      <c r="D28" s="1" t="s">
        <v>112</v>
      </c>
      <c r="E28" s="2" t="s">
        <v>113</v>
      </c>
      <c r="F28" s="2" t="s">
        <v>114</v>
      </c>
      <c r="G28" s="2" t="s">
        <v>71</v>
      </c>
      <c r="H28" s="2">
        <v>0</v>
      </c>
      <c r="I28" s="1">
        <v>0</v>
      </c>
      <c r="J28" s="3" t="s">
        <v>17</v>
      </c>
      <c r="K28" s="2" t="str">
        <f>J28*271.15</f>
        <v>0</v>
      </c>
      <c r="L28" s="5"/>
    </row>
    <row r="29" spans="1:12" customHeight="1" ht="105" outlineLevel="3">
      <c r="A29" s="1"/>
      <c r="B29" s="1">
        <v>868564</v>
      </c>
      <c r="C29" s="1" t="s">
        <v>115</v>
      </c>
      <c r="D29" s="1" t="s">
        <v>116</v>
      </c>
      <c r="E29" s="2" t="s">
        <v>117</v>
      </c>
      <c r="F29" s="2" t="s">
        <v>118</v>
      </c>
      <c r="G29" s="2">
        <v>0</v>
      </c>
      <c r="H29" s="2">
        <v>0</v>
      </c>
      <c r="I29" s="1">
        <v>0</v>
      </c>
      <c r="J29" s="3" t="s">
        <v>17</v>
      </c>
      <c r="K29" s="2" t="str">
        <f>J29*227.60</f>
        <v>0</v>
      </c>
      <c r="L29" s="5"/>
    </row>
    <row r="30" spans="1:12" customHeight="1" ht="105" outlineLevel="3">
      <c r="A30" s="1"/>
      <c r="B30" s="1">
        <v>868565</v>
      </c>
      <c r="C30" s="1" t="s">
        <v>119</v>
      </c>
      <c r="D30" s="1" t="s">
        <v>120</v>
      </c>
      <c r="E30" s="2" t="s">
        <v>121</v>
      </c>
      <c r="F30" s="2" t="s">
        <v>122</v>
      </c>
      <c r="G30" s="2">
        <v>10</v>
      </c>
      <c r="H30" s="2">
        <v>0</v>
      </c>
      <c r="I30" s="1">
        <v>0</v>
      </c>
      <c r="J30" s="3" t="s">
        <v>17</v>
      </c>
      <c r="K30" s="2" t="str">
        <f>J30*517.13</f>
        <v>0</v>
      </c>
      <c r="L30" s="5"/>
    </row>
    <row r="31" spans="1:12" customHeight="1" ht="105" outlineLevel="3">
      <c r="A31" s="1"/>
      <c r="B31" s="1">
        <v>868566</v>
      </c>
      <c r="C31" s="1" t="s">
        <v>123</v>
      </c>
      <c r="D31" s="1" t="s">
        <v>124</v>
      </c>
      <c r="E31" s="2" t="s">
        <v>125</v>
      </c>
      <c r="F31" s="2" t="s">
        <v>126</v>
      </c>
      <c r="G31" s="2" t="s">
        <v>71</v>
      </c>
      <c r="H31" s="2">
        <v>0</v>
      </c>
      <c r="I31" s="1">
        <v>0</v>
      </c>
      <c r="J31" s="3" t="s">
        <v>17</v>
      </c>
      <c r="K31" s="2" t="str">
        <f>J31*730.97</f>
        <v>0</v>
      </c>
      <c r="L31" s="5"/>
    </row>
    <row r="32" spans="1:12" customHeight="1" ht="105" outlineLevel="3">
      <c r="A32" s="1"/>
      <c r="B32" s="1">
        <v>868567</v>
      </c>
      <c r="C32" s="1" t="s">
        <v>127</v>
      </c>
      <c r="D32" s="1" t="s">
        <v>128</v>
      </c>
      <c r="E32" s="2" t="s">
        <v>129</v>
      </c>
      <c r="F32" s="2" t="s">
        <v>130</v>
      </c>
      <c r="G32" s="2" t="s">
        <v>71</v>
      </c>
      <c r="H32" s="2">
        <v>0</v>
      </c>
      <c r="I32" s="1">
        <v>0</v>
      </c>
      <c r="J32" s="3" t="s">
        <v>17</v>
      </c>
      <c r="K32" s="2" t="str">
        <f>J32*483.09</f>
        <v>0</v>
      </c>
      <c r="L32" s="5"/>
    </row>
    <row r="33" spans="1:12" customHeight="1" ht="105" outlineLevel="3">
      <c r="A33" s="1"/>
      <c r="B33" s="1">
        <v>868571</v>
      </c>
      <c r="C33" s="1" t="s">
        <v>131</v>
      </c>
      <c r="D33" s="1" t="s">
        <v>132</v>
      </c>
      <c r="E33" s="2" t="s">
        <v>133</v>
      </c>
      <c r="F33" s="2" t="s">
        <v>134</v>
      </c>
      <c r="G33" s="2" t="s">
        <v>16</v>
      </c>
      <c r="H33" s="2">
        <v>0</v>
      </c>
      <c r="I33" s="1">
        <v>0</v>
      </c>
      <c r="J33" s="3" t="s">
        <v>17</v>
      </c>
      <c r="K33" s="2" t="str">
        <f>J33*437.78</f>
        <v>0</v>
      </c>
      <c r="L33" s="5"/>
    </row>
    <row r="34" spans="1:12" customHeight="1" ht="105" outlineLevel="3">
      <c r="A34" s="1"/>
      <c r="B34" s="1">
        <v>868572</v>
      </c>
      <c r="C34" s="1" t="s">
        <v>135</v>
      </c>
      <c r="D34" s="1" t="s">
        <v>136</v>
      </c>
      <c r="E34" s="2" t="s">
        <v>137</v>
      </c>
      <c r="F34" s="2" t="s">
        <v>138</v>
      </c>
      <c r="G34" s="2" t="s">
        <v>16</v>
      </c>
      <c r="H34" s="2">
        <v>0</v>
      </c>
      <c r="I34" s="1">
        <v>0</v>
      </c>
      <c r="J34" s="3" t="s">
        <v>17</v>
      </c>
      <c r="K34" s="2" t="str">
        <f>J34*409.13</f>
        <v>0</v>
      </c>
      <c r="L34" s="5"/>
    </row>
    <row r="35" spans="1:12" customHeight="1" ht="105" outlineLevel="3">
      <c r="A35" s="1"/>
      <c r="B35" s="1">
        <v>868573</v>
      </c>
      <c r="C35" s="1" t="s">
        <v>139</v>
      </c>
      <c r="D35" s="1" t="s">
        <v>140</v>
      </c>
      <c r="E35" s="2" t="s">
        <v>141</v>
      </c>
      <c r="F35" s="2" t="s">
        <v>142</v>
      </c>
      <c r="G35" s="2" t="s">
        <v>16</v>
      </c>
      <c r="H35" s="2">
        <v>0</v>
      </c>
      <c r="I35" s="1">
        <v>0</v>
      </c>
      <c r="J35" s="3" t="s">
        <v>17</v>
      </c>
      <c r="K35" s="2" t="str">
        <f>J35*357.31</f>
        <v>0</v>
      </c>
      <c r="L35" s="5"/>
    </row>
    <row r="36" spans="1:12" customHeight="1" ht="105" outlineLevel="3">
      <c r="A36" s="1"/>
      <c r="B36" s="1">
        <v>868581</v>
      </c>
      <c r="C36" s="1" t="s">
        <v>143</v>
      </c>
      <c r="D36" s="1" t="s">
        <v>144</v>
      </c>
      <c r="E36" s="2" t="s">
        <v>145</v>
      </c>
      <c r="F36" s="2" t="s">
        <v>146</v>
      </c>
      <c r="G36" s="2" t="s">
        <v>26</v>
      </c>
      <c r="H36" s="2">
        <v>0</v>
      </c>
      <c r="I36" s="1">
        <v>0</v>
      </c>
      <c r="J36" s="3" t="s">
        <v>17</v>
      </c>
      <c r="K36" s="2" t="str">
        <f>J36*260.78</f>
        <v>0</v>
      </c>
      <c r="L36" s="5"/>
    </row>
    <row r="37" spans="1:12" customHeight="1" ht="105" outlineLevel="3">
      <c r="A37" s="1"/>
      <c r="B37" s="1">
        <v>868582</v>
      </c>
      <c r="C37" s="1" t="s">
        <v>147</v>
      </c>
      <c r="D37" s="1" t="s">
        <v>148</v>
      </c>
      <c r="E37" s="2" t="s">
        <v>149</v>
      </c>
      <c r="F37" s="2" t="s">
        <v>150</v>
      </c>
      <c r="G37" s="2" t="s">
        <v>26</v>
      </c>
      <c r="H37" s="2">
        <v>0</v>
      </c>
      <c r="I37" s="1">
        <v>0</v>
      </c>
      <c r="J37" s="3" t="s">
        <v>17</v>
      </c>
      <c r="K37" s="2" t="str">
        <f>J37*769.39</f>
        <v>0</v>
      </c>
      <c r="L37" s="5"/>
    </row>
    <row r="38" spans="1:12" customHeight="1" ht="105" outlineLevel="3">
      <c r="A38" s="1"/>
      <c r="B38" s="1">
        <v>868583</v>
      </c>
      <c r="C38" s="1" t="s">
        <v>151</v>
      </c>
      <c r="D38" s="1" t="s">
        <v>152</v>
      </c>
      <c r="E38" s="2" t="s">
        <v>153</v>
      </c>
      <c r="F38" s="2" t="s">
        <v>154</v>
      </c>
      <c r="G38" s="2" t="s">
        <v>71</v>
      </c>
      <c r="H38" s="2">
        <v>0</v>
      </c>
      <c r="I38" s="1">
        <v>0</v>
      </c>
      <c r="J38" s="3" t="s">
        <v>17</v>
      </c>
      <c r="K38" s="2" t="str">
        <f>J38*677.52</f>
        <v>0</v>
      </c>
      <c r="L38" s="5"/>
    </row>
    <row r="39" spans="1:12" customHeight="1" ht="105" outlineLevel="3">
      <c r="A39" s="1"/>
      <c r="B39" s="1">
        <v>868584</v>
      </c>
      <c r="C39" s="1" t="s">
        <v>155</v>
      </c>
      <c r="D39" s="1" t="s">
        <v>156</v>
      </c>
      <c r="E39" s="2" t="s">
        <v>157</v>
      </c>
      <c r="F39" s="2" t="s">
        <v>158</v>
      </c>
      <c r="G39" s="2">
        <v>0</v>
      </c>
      <c r="H39" s="2">
        <v>0</v>
      </c>
      <c r="I39" s="1">
        <v>0</v>
      </c>
      <c r="J39" s="3" t="s">
        <v>17</v>
      </c>
      <c r="K39" s="2" t="str">
        <f>J39*528.29</f>
        <v>0</v>
      </c>
      <c r="L39" s="5"/>
    </row>
    <row r="40" spans="1:12" customHeight="1" ht="105" outlineLevel="3">
      <c r="A40" s="1"/>
      <c r="B40" s="1">
        <v>868585</v>
      </c>
      <c r="C40" s="1" t="s">
        <v>159</v>
      </c>
      <c r="D40" s="1" t="s">
        <v>160</v>
      </c>
      <c r="E40" s="2" t="s">
        <v>161</v>
      </c>
      <c r="F40" s="2" t="s">
        <v>162</v>
      </c>
      <c r="G40" s="2" t="s">
        <v>71</v>
      </c>
      <c r="H40" s="2">
        <v>0</v>
      </c>
      <c r="I40" s="1">
        <v>0</v>
      </c>
      <c r="J40" s="3" t="s">
        <v>17</v>
      </c>
      <c r="K40" s="2" t="str">
        <f>J40*587.04</f>
        <v>0</v>
      </c>
      <c r="L40" s="5"/>
    </row>
    <row r="41" spans="1:12" customHeight="1" ht="105" outlineLevel="3">
      <c r="A41" s="1"/>
      <c r="B41" s="1">
        <v>868586</v>
      </c>
      <c r="C41" s="1" t="s">
        <v>163</v>
      </c>
      <c r="D41" s="1" t="s">
        <v>164</v>
      </c>
      <c r="E41" s="2" t="s">
        <v>165</v>
      </c>
      <c r="F41" s="2" t="s">
        <v>166</v>
      </c>
      <c r="G41" s="2" t="s">
        <v>71</v>
      </c>
      <c r="H41" s="2">
        <v>0</v>
      </c>
      <c r="I41" s="1">
        <v>0</v>
      </c>
      <c r="J41" s="3" t="s">
        <v>17</v>
      </c>
      <c r="K41" s="2" t="str">
        <f>J41*150.46</f>
        <v>0</v>
      </c>
      <c r="L41" s="5"/>
    </row>
    <row r="42" spans="1:12" customHeight="1" ht="105" outlineLevel="3">
      <c r="A42" s="1"/>
      <c r="B42" s="1">
        <v>868587</v>
      </c>
      <c r="C42" s="1" t="s">
        <v>167</v>
      </c>
      <c r="D42" s="1" t="s">
        <v>168</v>
      </c>
      <c r="E42" s="2" t="s">
        <v>169</v>
      </c>
      <c r="F42" s="2" t="s">
        <v>170</v>
      </c>
      <c r="G42" s="2">
        <v>0</v>
      </c>
      <c r="H42" s="2">
        <v>0</v>
      </c>
      <c r="I42" s="1">
        <v>0</v>
      </c>
      <c r="J42" s="3" t="s">
        <v>17</v>
      </c>
      <c r="K42" s="2" t="str">
        <f>J42*164.97</f>
        <v>0</v>
      </c>
      <c r="L42" s="5"/>
    </row>
    <row r="43" spans="1:12" customHeight="1" ht="105" outlineLevel="3">
      <c r="A43" s="1"/>
      <c r="B43" s="1">
        <v>868588</v>
      </c>
      <c r="C43" s="1" t="s">
        <v>171</v>
      </c>
      <c r="D43" s="1" t="s">
        <v>172</v>
      </c>
      <c r="E43" s="2" t="s">
        <v>173</v>
      </c>
      <c r="F43" s="2" t="s">
        <v>174</v>
      </c>
      <c r="G43" s="2">
        <v>2</v>
      </c>
      <c r="H43" s="2">
        <v>0</v>
      </c>
      <c r="I43" s="1">
        <v>0</v>
      </c>
      <c r="J43" s="3" t="s">
        <v>17</v>
      </c>
      <c r="K43" s="2" t="str">
        <f>J43*129.55</f>
        <v>0</v>
      </c>
      <c r="L43" s="5"/>
    </row>
    <row r="44" spans="1:12" customHeight="1" ht="105" outlineLevel="3">
      <c r="A44" s="1"/>
      <c r="B44" s="1">
        <v>868589</v>
      </c>
      <c r="C44" s="1" t="s">
        <v>175</v>
      </c>
      <c r="D44" s="1" t="s">
        <v>176</v>
      </c>
      <c r="E44" s="2" t="s">
        <v>177</v>
      </c>
      <c r="F44" s="2" t="s">
        <v>178</v>
      </c>
      <c r="G44" s="2" t="s">
        <v>71</v>
      </c>
      <c r="H44" s="2">
        <v>0</v>
      </c>
      <c r="I44" s="1">
        <v>0</v>
      </c>
      <c r="J44" s="3" t="s">
        <v>17</v>
      </c>
      <c r="K44" s="2" t="str">
        <f>J44*90.20</f>
        <v>0</v>
      </c>
      <c r="L44" s="5"/>
    </row>
    <row r="45" spans="1:12" customHeight="1" ht="105" outlineLevel="3">
      <c r="A45" s="1"/>
      <c r="B45" s="1">
        <v>868593</v>
      </c>
      <c r="C45" s="1" t="s">
        <v>179</v>
      </c>
      <c r="D45" s="1" t="s">
        <v>180</v>
      </c>
      <c r="E45" s="2" t="s">
        <v>181</v>
      </c>
      <c r="F45" s="2" t="s">
        <v>182</v>
      </c>
      <c r="G45" s="2" t="s">
        <v>16</v>
      </c>
      <c r="H45" s="2">
        <v>0</v>
      </c>
      <c r="I45" s="1">
        <v>0</v>
      </c>
      <c r="J45" s="3" t="s">
        <v>17</v>
      </c>
      <c r="K45" s="2" t="str">
        <f>J45*14.26</f>
        <v>0</v>
      </c>
      <c r="L45" s="5"/>
    </row>
    <row r="46" spans="1:12" customHeight="1" ht="105" outlineLevel="3">
      <c r="A46" s="1"/>
      <c r="B46" s="1">
        <v>868594</v>
      </c>
      <c r="C46" s="1" t="s">
        <v>183</v>
      </c>
      <c r="D46" s="1" t="s">
        <v>184</v>
      </c>
      <c r="E46" s="2" t="s">
        <v>185</v>
      </c>
      <c r="F46" s="2" t="s">
        <v>182</v>
      </c>
      <c r="G46" s="2" t="s">
        <v>186</v>
      </c>
      <c r="H46" s="2">
        <v>0</v>
      </c>
      <c r="I46" s="1">
        <v>0</v>
      </c>
      <c r="J46" s="3" t="s">
        <v>17</v>
      </c>
      <c r="K46" s="2" t="str">
        <f>J46*14.26</f>
        <v>0</v>
      </c>
      <c r="L46" s="5"/>
    </row>
    <row r="47" spans="1:12" customHeight="1" ht="105" outlineLevel="3">
      <c r="A47" s="1"/>
      <c r="B47" s="1">
        <v>868595</v>
      </c>
      <c r="C47" s="1" t="s">
        <v>187</v>
      </c>
      <c r="D47" s="1" t="s">
        <v>188</v>
      </c>
      <c r="E47" s="2" t="s">
        <v>189</v>
      </c>
      <c r="F47" s="2" t="s">
        <v>182</v>
      </c>
      <c r="G47" s="2" t="s">
        <v>16</v>
      </c>
      <c r="H47" s="2">
        <v>0</v>
      </c>
      <c r="I47" s="1">
        <v>0</v>
      </c>
      <c r="J47" s="3" t="s">
        <v>17</v>
      </c>
      <c r="K47" s="2" t="str">
        <f>J47*14.26</f>
        <v>0</v>
      </c>
      <c r="L47" s="5"/>
    </row>
    <row r="48" spans="1:12" customHeight="1" ht="105" outlineLevel="3">
      <c r="A48" s="1"/>
      <c r="B48" s="1">
        <v>868596</v>
      </c>
      <c r="C48" s="1" t="s">
        <v>190</v>
      </c>
      <c r="D48" s="1" t="s">
        <v>191</v>
      </c>
      <c r="E48" s="2" t="s">
        <v>192</v>
      </c>
      <c r="F48" s="2" t="s">
        <v>182</v>
      </c>
      <c r="G48" s="2" t="s">
        <v>26</v>
      </c>
      <c r="H48" s="2">
        <v>0</v>
      </c>
      <c r="I48" s="1">
        <v>0</v>
      </c>
      <c r="J48" s="3" t="s">
        <v>17</v>
      </c>
      <c r="K48" s="2" t="str">
        <f>J48*14.26</f>
        <v>0</v>
      </c>
      <c r="L48" s="5"/>
    </row>
    <row r="49" spans="1:12" customHeight="1" ht="105" outlineLevel="3">
      <c r="A49" s="1"/>
      <c r="B49" s="1">
        <v>868597</v>
      </c>
      <c r="C49" s="1" t="s">
        <v>193</v>
      </c>
      <c r="D49" s="1" t="s">
        <v>194</v>
      </c>
      <c r="E49" s="2" t="s">
        <v>195</v>
      </c>
      <c r="F49" s="2" t="s">
        <v>196</v>
      </c>
      <c r="G49" s="2" t="s">
        <v>16</v>
      </c>
      <c r="H49" s="2">
        <v>0</v>
      </c>
      <c r="I49" s="1">
        <v>0</v>
      </c>
      <c r="J49" s="3" t="s">
        <v>17</v>
      </c>
      <c r="K49" s="2" t="str">
        <f>J49*29.43</f>
        <v>0</v>
      </c>
      <c r="L49" s="5"/>
    </row>
    <row r="50" spans="1:12" customHeight="1" ht="105" outlineLevel="3">
      <c r="A50" s="1"/>
      <c r="B50" s="1">
        <v>873433</v>
      </c>
      <c r="C50" s="1" t="s">
        <v>197</v>
      </c>
      <c r="D50" s="1" t="s">
        <v>198</v>
      </c>
      <c r="E50" s="2" t="s">
        <v>199</v>
      </c>
      <c r="F50" s="2" t="s">
        <v>200</v>
      </c>
      <c r="G50" s="2" t="s">
        <v>16</v>
      </c>
      <c r="H50" s="2">
        <v>0</v>
      </c>
      <c r="I50" s="1">
        <v>0</v>
      </c>
      <c r="J50" s="3" t="s">
        <v>17</v>
      </c>
      <c r="K50" s="2" t="str">
        <f>J50*22.03</f>
        <v>0</v>
      </c>
      <c r="L50" s="5"/>
    </row>
    <row r="51" spans="1:12" customHeight="1" ht="105" outlineLevel="3">
      <c r="A51" s="1"/>
      <c r="B51" s="1">
        <v>873432</v>
      </c>
      <c r="C51" s="1" t="s">
        <v>201</v>
      </c>
      <c r="D51" s="1" t="s">
        <v>202</v>
      </c>
      <c r="E51" s="2" t="s">
        <v>203</v>
      </c>
      <c r="F51" s="2" t="s">
        <v>204</v>
      </c>
      <c r="G51" s="2" t="s">
        <v>26</v>
      </c>
      <c r="H51" s="2">
        <v>0</v>
      </c>
      <c r="I51" s="1">
        <v>0</v>
      </c>
      <c r="J51" s="3" t="s">
        <v>17</v>
      </c>
      <c r="K51" s="2" t="str">
        <f>J51*538.79</f>
        <v>0</v>
      </c>
      <c r="L51" s="5"/>
    </row>
    <row r="52" spans="1:12" customHeight="1" ht="105" outlineLevel="3">
      <c r="A52" s="1"/>
      <c r="B52" s="1">
        <v>873900</v>
      </c>
      <c r="C52" s="1" t="s">
        <v>205</v>
      </c>
      <c r="D52" s="1" t="s">
        <v>206</v>
      </c>
      <c r="E52" s="2" t="s">
        <v>207</v>
      </c>
      <c r="F52" s="2" t="s">
        <v>208</v>
      </c>
      <c r="G52" s="2" t="s">
        <v>16</v>
      </c>
      <c r="H52" s="2">
        <v>0</v>
      </c>
      <c r="I52" s="1">
        <v>0</v>
      </c>
      <c r="J52" s="3" t="s">
        <v>17</v>
      </c>
      <c r="K52" s="2" t="str">
        <f>J52*442.22</f>
        <v>0</v>
      </c>
      <c r="L52" s="5"/>
    </row>
    <row r="53" spans="1:12" customHeight="1" ht="105" outlineLevel="3">
      <c r="A53" s="1"/>
      <c r="B53" s="1">
        <v>873901</v>
      </c>
      <c r="C53" s="1" t="s">
        <v>209</v>
      </c>
      <c r="D53" s="1" t="s">
        <v>210</v>
      </c>
      <c r="E53" s="2" t="s">
        <v>211</v>
      </c>
      <c r="F53" s="2" t="s">
        <v>212</v>
      </c>
      <c r="G53" s="2" t="s">
        <v>16</v>
      </c>
      <c r="H53" s="2">
        <v>0</v>
      </c>
      <c r="I53" s="1">
        <v>0</v>
      </c>
      <c r="J53" s="3" t="s">
        <v>17</v>
      </c>
      <c r="K53" s="2" t="str">
        <f>J53*484.34</f>
        <v>0</v>
      </c>
      <c r="L53" s="5"/>
    </row>
    <row r="54" spans="1:12" customHeight="1" ht="105" outlineLevel="3">
      <c r="A54" s="1"/>
      <c r="B54" s="1">
        <v>873902</v>
      </c>
      <c r="C54" s="1" t="s">
        <v>213</v>
      </c>
      <c r="D54" s="1" t="s">
        <v>214</v>
      </c>
      <c r="E54" s="2" t="s">
        <v>215</v>
      </c>
      <c r="F54" s="2" t="s">
        <v>216</v>
      </c>
      <c r="G54" s="2" t="s">
        <v>35</v>
      </c>
      <c r="H54" s="2">
        <v>0</v>
      </c>
      <c r="I54" s="1">
        <v>0</v>
      </c>
      <c r="J54" s="3" t="s">
        <v>17</v>
      </c>
      <c r="K54" s="2" t="str">
        <f>J54*547.60</f>
        <v>0</v>
      </c>
      <c r="L54" s="5"/>
    </row>
    <row r="55" spans="1:12" customHeight="1" ht="105" outlineLevel="3">
      <c r="A55" s="1"/>
      <c r="B55" s="1">
        <v>873903</v>
      </c>
      <c r="C55" s="1" t="s">
        <v>217</v>
      </c>
      <c r="D55" s="1" t="s">
        <v>218</v>
      </c>
      <c r="E55" s="2" t="s">
        <v>219</v>
      </c>
      <c r="F55" s="2" t="s">
        <v>220</v>
      </c>
      <c r="G55" s="2" t="s">
        <v>16</v>
      </c>
      <c r="H55" s="2">
        <v>0</v>
      </c>
      <c r="I55" s="1">
        <v>0</v>
      </c>
      <c r="J55" s="3" t="s">
        <v>17</v>
      </c>
      <c r="K55" s="2" t="str">
        <f>J55*540.74</f>
        <v>0</v>
      </c>
      <c r="L55" s="5"/>
    </row>
    <row r="56" spans="1:12" customHeight="1" ht="105" outlineLevel="3">
      <c r="A56" s="1"/>
      <c r="B56" s="1">
        <v>873904</v>
      </c>
      <c r="C56" s="1" t="s">
        <v>221</v>
      </c>
      <c r="D56" s="1" t="s">
        <v>222</v>
      </c>
      <c r="E56" s="2" t="s">
        <v>223</v>
      </c>
      <c r="F56" s="2" t="s">
        <v>224</v>
      </c>
      <c r="G56" s="2" t="s">
        <v>71</v>
      </c>
      <c r="H56" s="2">
        <v>0</v>
      </c>
      <c r="I56" s="1">
        <v>0</v>
      </c>
      <c r="J56" s="3" t="s">
        <v>17</v>
      </c>
      <c r="K56" s="2" t="str">
        <f>J56*2516.54</f>
        <v>0</v>
      </c>
      <c r="L56" s="5"/>
    </row>
    <row r="57" spans="1:12" customHeight="1" ht="105" outlineLevel="3">
      <c r="A57" s="1"/>
      <c r="B57" s="1">
        <v>873905</v>
      </c>
      <c r="C57" s="1" t="s">
        <v>225</v>
      </c>
      <c r="D57" s="1" t="s">
        <v>226</v>
      </c>
      <c r="E57" s="2" t="s">
        <v>227</v>
      </c>
      <c r="F57" s="2" t="s">
        <v>228</v>
      </c>
      <c r="G57" s="2">
        <v>5</v>
      </c>
      <c r="H57" s="2">
        <v>0</v>
      </c>
      <c r="I57" s="1">
        <v>0</v>
      </c>
      <c r="J57" s="3" t="s">
        <v>17</v>
      </c>
      <c r="K57" s="2" t="str">
        <f>J57*997.26</f>
        <v>0</v>
      </c>
      <c r="L57" s="5"/>
    </row>
    <row r="58" spans="1:12" customHeight="1" ht="105" outlineLevel="3">
      <c r="A58" s="1"/>
      <c r="B58" s="1">
        <v>873912</v>
      </c>
      <c r="C58" s="1" t="s">
        <v>229</v>
      </c>
      <c r="D58" s="1" t="s">
        <v>230</v>
      </c>
      <c r="E58" s="2" t="s">
        <v>231</v>
      </c>
      <c r="F58" s="2" t="s">
        <v>232</v>
      </c>
      <c r="G58" s="2" t="s">
        <v>71</v>
      </c>
      <c r="H58" s="2">
        <v>0</v>
      </c>
      <c r="I58" s="1">
        <v>0</v>
      </c>
      <c r="J58" s="3" t="s">
        <v>17</v>
      </c>
      <c r="K58" s="2" t="str">
        <f>J58*45.46</f>
        <v>0</v>
      </c>
      <c r="L58" s="5"/>
    </row>
    <row r="59" spans="1:12" customHeight="1" ht="105" outlineLevel="3">
      <c r="A59" s="1"/>
      <c r="B59" s="1">
        <v>878023</v>
      </c>
      <c r="C59" s="1" t="s">
        <v>233</v>
      </c>
      <c r="D59" s="1" t="s">
        <v>234</v>
      </c>
      <c r="E59" s="2" t="s">
        <v>235</v>
      </c>
      <c r="F59" s="2" t="s">
        <v>236</v>
      </c>
      <c r="G59" s="2">
        <v>5</v>
      </c>
      <c r="H59" s="2">
        <v>0</v>
      </c>
      <c r="I59" s="1">
        <v>0</v>
      </c>
      <c r="J59" s="3" t="s">
        <v>17</v>
      </c>
      <c r="K59" s="2" t="str">
        <f>J59*2332.07</f>
        <v>0</v>
      </c>
      <c r="L59" s="5"/>
    </row>
    <row r="60" spans="1:12" customHeight="1" ht="105" outlineLevel="3">
      <c r="A60" s="1"/>
      <c r="B60" s="1">
        <v>882545</v>
      </c>
      <c r="C60" s="1" t="s">
        <v>237</v>
      </c>
      <c r="D60" s="1" t="s">
        <v>238</v>
      </c>
      <c r="E60" s="2" t="s">
        <v>239</v>
      </c>
      <c r="F60" s="2" t="s">
        <v>240</v>
      </c>
      <c r="G60" s="2" t="s">
        <v>26</v>
      </c>
      <c r="H60" s="2">
        <v>0</v>
      </c>
      <c r="I60" s="1">
        <v>0</v>
      </c>
      <c r="J60" s="3" t="s">
        <v>17</v>
      </c>
      <c r="K60" s="2" t="str">
        <f>J60*335.49</f>
        <v>0</v>
      </c>
      <c r="L60" s="5"/>
    </row>
    <row r="61" spans="1:12" customHeight="1" ht="105" outlineLevel="3">
      <c r="A61" s="1"/>
      <c r="B61" s="1">
        <v>882546</v>
      </c>
      <c r="C61" s="1" t="s">
        <v>241</v>
      </c>
      <c r="D61" s="1" t="s">
        <v>242</v>
      </c>
      <c r="E61" s="2" t="s">
        <v>243</v>
      </c>
      <c r="F61" s="2" t="s">
        <v>244</v>
      </c>
      <c r="G61" s="2" t="s">
        <v>71</v>
      </c>
      <c r="H61" s="2">
        <v>0</v>
      </c>
      <c r="I61" s="1">
        <v>0</v>
      </c>
      <c r="J61" s="3" t="s">
        <v>17</v>
      </c>
      <c r="K61" s="2" t="str">
        <f>J61*862.33</f>
        <v>0</v>
      </c>
      <c r="L61" s="5"/>
    </row>
    <row r="62" spans="1:12" customHeight="1" ht="105" outlineLevel="3">
      <c r="A62" s="1"/>
      <c r="B62" s="1">
        <v>882547</v>
      </c>
      <c r="C62" s="1" t="s">
        <v>245</v>
      </c>
      <c r="D62" s="1" t="s">
        <v>246</v>
      </c>
      <c r="E62" s="2" t="s">
        <v>247</v>
      </c>
      <c r="F62" s="2" t="s">
        <v>248</v>
      </c>
      <c r="G62" s="2" t="s">
        <v>26</v>
      </c>
      <c r="H62" s="2">
        <v>0</v>
      </c>
      <c r="I62" s="1">
        <v>0</v>
      </c>
      <c r="J62" s="3" t="s">
        <v>17</v>
      </c>
      <c r="K62" s="2" t="str">
        <f>J62*561.87</f>
        <v>0</v>
      </c>
      <c r="L6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2026-06-25T21:46:02+03:00</dcterms:created>
  <dcterms:modified xsi:type="dcterms:W3CDTF">2026-06-25T21:46:02+03:00</dcterms:modified>
  <dc:title>Untitled Spreadsheet</dc:title>
  <dc:description/>
  <dc:subject/>
  <cp:keywords/>
  <cp:category/>
</cp:coreProperties>
</file>