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<sst xmlns="http://schemas.openxmlformats.org/spreadsheetml/2006/main" uniqueCount="578">
  <si>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</si>
  <si>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</si>
  <si>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</si>
  <si>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</si>
  <si>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</si>
  <si>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</si>
  <si>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</si>
  <si>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</si>
  <si>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</si>
  <si>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</si>
  <si>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</si>
  <si>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Анипласт</t>
  </si>
  <si>
    <t>SIP-126001</t>
  </si>
  <si>
    <t>TA1110</t>
  </si>
  <si>
    <t>Трап гориз.вып.110 н/рег. cрешеткой из пластика 15х15  (16 шт)</t>
  </si>
  <si>
    <t>584.85 руб.</t>
  </si>
  <si>
    <t>шт</t>
  </si>
  <si>
    <t>SIP-126002</t>
  </si>
  <si>
    <t>TA1112</t>
  </si>
  <si>
    <t>Трап гор.вып.110 н/рег.с решеткой из нержавеющей стали 15x15  (8 шт)</t>
  </si>
  <si>
    <t>1 210.25 руб.</t>
  </si>
  <si>
    <t>SIP-126003</t>
  </si>
  <si>
    <t>TA1210</t>
  </si>
  <si>
    <t>Трап верт.вып. 110 н/рег. срешеткой из пластика 15х15  (16 шт)</t>
  </si>
  <si>
    <t>SIP-126004</t>
  </si>
  <si>
    <t>TA1212</t>
  </si>
  <si>
    <t>Трап вер.вып.110 н/рег.с решеткой из нержавеющей стали 15x15  (8 шт)</t>
  </si>
  <si>
    <t>1 010.07 руб.</t>
  </si>
  <si>
    <t>SIP-126009</t>
  </si>
  <si>
    <t>TA5602</t>
  </si>
  <si>
    <t>Трап гориз.вып.50 рег. с решёткой из нержавеющей стали 10x10  (12 шт)</t>
  </si>
  <si>
    <t>1 094.66 руб.</t>
  </si>
  <si>
    <t>SIP-126028</t>
  </si>
  <si>
    <t>TQ1112</t>
  </si>
  <si>
    <t>Трап гор.вып.110,н/рег. реш.15х15 нерж. Сухой   (8 шт)</t>
  </si>
  <si>
    <t>1 383.55 руб.</t>
  </si>
  <si>
    <t>SIP-126029</t>
  </si>
  <si>
    <t>TQ5112</t>
  </si>
  <si>
    <t>Трап гориз.вып.50, н/рег. реш.150   нерж. Сухой  (20 шт)</t>
  </si>
  <si>
    <t>1 199.77 руб.</t>
  </si>
  <si>
    <t>SIP-126030</t>
  </si>
  <si>
    <t>TQ5212</t>
  </si>
  <si>
    <t>Трап верт.вып.50  н/рег. реш.15*15  нерж сухой  (16 шт)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</si>
  <si>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</si>
  <si>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</si>
  <si>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</si>
  <si>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</si>
  <si>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</si>
  <si>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385.26 руб.</t>
  </si>
  <si>
    <t>&gt;10</t>
  </si>
  <si>
    <t>SIP-410011</t>
  </si>
  <si>
    <t>VERA15S</t>
  </si>
  <si>
    <t>Душевой трап прямой вып 50мм корпус и решетка НЕРЖАВЕЙКА 150*150 мм VR (1/40шт)</t>
  </si>
  <si>
    <t>476.00 руб.</t>
  </si>
  <si>
    <t>SIP-410012</t>
  </si>
  <si>
    <t>VERA10L</t>
  </si>
  <si>
    <t>Душевой трап угловой вып 50мм корпус и решетка НЕРЖАВЕЙКА 100*100 мм VR (1/40шт)</t>
  </si>
  <si>
    <t>404.60 руб.</t>
  </si>
  <si>
    <t>SIP-410013</t>
  </si>
  <si>
    <t>VERA15L</t>
  </si>
  <si>
    <t>Душевой трап угловой вып 50мм корпус и решетка НЕРЖАВЕЙКА 150*150 мм VR (1/40шт)</t>
  </si>
  <si>
    <t>502.78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</si>
  <si>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</si>
  <si>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</si>
  <si>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</si>
  <si>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1 692.78 руб.</t>
  </si>
  <si>
    <t>SIP-410015</t>
  </si>
  <si>
    <t>VER15B</t>
  </si>
  <si>
    <t>1 697.24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</si>
  <si>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</si>
  <si>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</si>
  <si>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</si>
  <si>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2 083.99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</si>
  <si>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</si>
  <si>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</si>
  <si>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</si>
  <si>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911.84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</si>
  <si>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</si>
  <si>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</si>
  <si>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</si>
  <si>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1 044.23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</si>
  <si>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</si>
  <si>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</si>
  <si>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</si>
  <si>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1 966.48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</si>
  <si>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</si>
  <si>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</si>
  <si>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</si>
  <si>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2 082.50 руб.</t>
  </si>
  <si>
    <t>VER-000994</t>
  </si>
  <si>
    <t>VRDS-10</t>
  </si>
  <si>
    <t>Душевой трап с сухим затвором 100x100мм (8/1шт)</t>
  </si>
  <si>
    <t>953.49 руб.</t>
  </si>
  <si>
    <t>VER-000995</t>
  </si>
  <si>
    <t>VRDS-10C</t>
  </si>
  <si>
    <t>Душевой трап с сухим затвором, черный 100x100мм (8/1шт)</t>
  </si>
  <si>
    <t>1 024.89 руб.</t>
  </si>
  <si>
    <t>VER-000996</t>
  </si>
  <si>
    <t>VRDL-10</t>
  </si>
  <si>
    <t>950.51 руб.</t>
  </si>
  <si>
    <t>VER-000997</t>
  </si>
  <si>
    <t>VRDL-10C</t>
  </si>
  <si>
    <t>1 017.45 руб.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</si>
  <si>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</si>
  <si>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</si>
  <si>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</si>
  <si>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</si>
  <si>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3 327.54 руб.</t>
  </si>
  <si>
    <t>SIP-410007</t>
  </si>
  <si>
    <t>DL60A</t>
  </si>
  <si>
    <t>Душевой лоток под плитку вып 50мм корпус НЕРЖАВЕЙКА - 600 мм VR (4шт)/</t>
  </si>
  <si>
    <t>3 629.50 руб.</t>
  </si>
  <si>
    <t>SIP-410008</t>
  </si>
  <si>
    <t>DL70A</t>
  </si>
  <si>
    <t>Душевой лоток под плитку вып 50мм корпус НЕРЖАВЕЙКА - 700 мм VR (4шт)/</t>
  </si>
  <si>
    <t>3 916.59 руб.</t>
  </si>
  <si>
    <t>SIP-410009</t>
  </si>
  <si>
    <t>DL80A</t>
  </si>
  <si>
    <t>Душевой лоток под плитку вып 50мм корпус НЕРЖАВЕЙКА - 800 мм VR (4шт)/</t>
  </si>
  <si>
    <t>4 203.68 руб.</t>
  </si>
  <si>
    <t>SIP-410025</t>
  </si>
  <si>
    <t>DL90A</t>
  </si>
  <si>
    <t>Душевой лоток под плитку вып 50мм корпус НЕРЖАВЕЙКА - 900 мм VIEIR (4шт)</t>
  </si>
  <si>
    <t>4 532.41 руб.</t>
  </si>
  <si>
    <t>VER-000235</t>
  </si>
  <si>
    <t>DL30A</t>
  </si>
  <si>
    <t>Душевой лоток под плитку - 300 мм "VIEIR" (4шт)</t>
  </si>
  <si>
    <t>2 775.68 руб.</t>
  </si>
  <si>
    <t>VER-000236</t>
  </si>
  <si>
    <t>DL40A</t>
  </si>
  <si>
    <t>Душевой лоток под плитку - 400 мм "VIEIR" (4шт)</t>
  </si>
  <si>
    <t>3 052.35 руб.</t>
  </si>
  <si>
    <t>VER-000466</t>
  </si>
  <si>
    <t>DL50A-360</t>
  </si>
  <si>
    <t>Душевой трап под плитку, поворотный 360°- 500 мм (4/1шт)</t>
  </si>
  <si>
    <t>3 040.45 руб.</t>
  </si>
  <si>
    <t>VER-000467</t>
  </si>
  <si>
    <t>DL60A-360</t>
  </si>
  <si>
    <t>Душевой трап под плитку, поворотный 360°- 600 мм (4/1шт)</t>
  </si>
  <si>
    <t>3 340.93 руб.</t>
  </si>
  <si>
    <t>VER-000468</t>
  </si>
  <si>
    <t>DL70A-360</t>
  </si>
  <si>
    <t>Душевой трап под плитку, поворотный 360°- 700 мм (4/1шт)</t>
  </si>
  <si>
    <t>3 691.98 руб.</t>
  </si>
  <si>
    <t>VER-000469</t>
  </si>
  <si>
    <t>DL80A-360</t>
  </si>
  <si>
    <t>Душевой трап под плитку, поворотный 360°- 800 мм (4/1шт)</t>
  </si>
  <si>
    <t>3 946.34 руб.</t>
  </si>
  <si>
    <t>VER-000583</t>
  </si>
  <si>
    <t>DL30A-G</t>
  </si>
  <si>
    <t>Душевой лоток под плитку - 300 мм , серый  "VIEIR" (4шт)</t>
  </si>
  <si>
    <t>4 737.69 руб.</t>
  </si>
  <si>
    <t>VER-000584</t>
  </si>
  <si>
    <t>DL40A-G</t>
  </si>
  <si>
    <t>Душевой лоток под плитку - 400 мм , серый  "VIEIR" (4шт)</t>
  </si>
  <si>
    <t>5 067.91 руб.</t>
  </si>
  <si>
    <t>VER-000585</t>
  </si>
  <si>
    <t>DL50A-G</t>
  </si>
  <si>
    <t>Душевой лоток под плитку - 500 мм , серый  "VIEIR" (4шт)</t>
  </si>
  <si>
    <t>5 320.79 руб.</t>
  </si>
  <si>
    <t>VER-000586</t>
  </si>
  <si>
    <t>DL60A-G</t>
  </si>
  <si>
    <t>Душевой лоток под плитку - 600 мм , серый  "VIEIR" (4шт)</t>
  </si>
  <si>
    <t>5 906.86 руб.</t>
  </si>
  <si>
    <t>VER-000587</t>
  </si>
  <si>
    <t>DL70A-G</t>
  </si>
  <si>
    <t>Душевой лоток под плитку - 700 мм , серый  "VIEIR" (4шт)</t>
  </si>
  <si>
    <t>6 318.90 руб.</t>
  </si>
  <si>
    <t>VER-000588</t>
  </si>
  <si>
    <t>DL80A-G</t>
  </si>
  <si>
    <t>Душевой лоток под плитку - 800 мм , серый  "VIEIR" (4шт)</t>
  </si>
  <si>
    <t>6 942.16 руб.</t>
  </si>
  <si>
    <t>VER-000589</t>
  </si>
  <si>
    <t>DL90A-G</t>
  </si>
  <si>
    <t>Душевой лоток под плитку - 900 мм , серый  "VIEIR" (4шт)</t>
  </si>
  <si>
    <t>7 288.75 руб.</t>
  </si>
  <si>
    <t>VER-000611</t>
  </si>
  <si>
    <t>DL30A-C</t>
  </si>
  <si>
    <t>Душевой лоток под плитку - 300 мм , черный  "VIEIR" (4шт)</t>
  </si>
  <si>
    <t>3 091.03 руб.</t>
  </si>
  <si>
    <t>VER-000612</t>
  </si>
  <si>
    <t>DL40A-C</t>
  </si>
  <si>
    <t>Душевой лоток под плитку - 400 мм , черный  "VIEIR" (4шт)</t>
  </si>
  <si>
    <t>3 485.21 руб.</t>
  </si>
  <si>
    <t>VER-000613</t>
  </si>
  <si>
    <t>DL50A-C</t>
  </si>
  <si>
    <t>Душевой лоток под плитку - 500 мм , черный  "VIEIR" (4шт)</t>
  </si>
  <si>
    <t>3 830.31 руб.</t>
  </si>
  <si>
    <t>VER-000614</t>
  </si>
  <si>
    <t>DL60A-C</t>
  </si>
  <si>
    <t>Душевой лоток под плитку - 600 мм , черный  "VIEIR" (4шт)</t>
  </si>
  <si>
    <t>3 863.04 руб.</t>
  </si>
  <si>
    <t>VER-000615</t>
  </si>
  <si>
    <t>DL70A-C</t>
  </si>
  <si>
    <t>Душевой лоток под плитку - 700 мм , черный  "VIEIR" (4шт)</t>
  </si>
  <si>
    <t>4 557.70 руб.</t>
  </si>
  <si>
    <t>VER-000616</t>
  </si>
  <si>
    <t>DL80A-C</t>
  </si>
  <si>
    <t>Душевой лоток под плитку - 800 мм , черный  "VIEIR" (4шт)</t>
  </si>
  <si>
    <t>4 937.01 руб.</t>
  </si>
  <si>
    <t>VER-000617</t>
  </si>
  <si>
    <t>DL90A-C</t>
  </si>
  <si>
    <t>Душевой лоток под плитку - 900 мм , черный  "VIEIR" (4шт)</t>
  </si>
  <si>
    <t>5 277.65 руб.</t>
  </si>
  <si>
    <t>VER-000647</t>
  </si>
  <si>
    <t>DL30A-360</t>
  </si>
  <si>
    <t>Душевой трап под плитку, поворотный 360°- 300 мм (4/1шт)</t>
  </si>
  <si>
    <t>2 555.53 руб.</t>
  </si>
  <si>
    <t>VER-000648</t>
  </si>
  <si>
    <t>DL40A-360</t>
  </si>
  <si>
    <t>Душевой трап под плитку, поворотный 360°- 400 мм (4/1шт)</t>
  </si>
  <si>
    <t>2 534.70 руб.</t>
  </si>
  <si>
    <t>VER-000649</t>
  </si>
  <si>
    <t>DL90A-360</t>
  </si>
  <si>
    <t>Душевой трап под плитку, поворотный 360°- 900 мм (4/1шт)</t>
  </si>
  <si>
    <t>4 342.01 руб.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</si>
  <si>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</si>
  <si>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</si>
  <si>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</si>
  <si>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</si>
  <si>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3 479.26 руб.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</si>
  <si>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</si>
  <si>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</si>
  <si>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</si>
  <si>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3 822.88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</si>
  <si>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</si>
  <si>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</si>
  <si>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</si>
  <si>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3 852.63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</si>
  <si>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</si>
  <si>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</si>
  <si>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</si>
  <si>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4 487.79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</si>
  <si>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</si>
  <si>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</si>
  <si>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</si>
  <si>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4 831.40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</si>
  <si>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</si>
  <si>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</si>
  <si>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</si>
  <si>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3 184.74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</si>
  <si>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</si>
  <si>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</si>
  <si>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</si>
  <si>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3 526.86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</si>
  <si>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</si>
  <si>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</si>
  <si>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</si>
  <si>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3 934.44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</si>
  <si>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</si>
  <si>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</si>
  <si>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</si>
  <si>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4 278.05 руб.</t>
  </si>
  <si>
    <t>VER-000234</t>
  </si>
  <si>
    <t>DL40</t>
  </si>
  <si>
    <t>Душевой трап с сухим затвором- 400 мм "VIEIR" (4шт)</t>
  </si>
  <si>
    <t>3 213.00 руб.</t>
  </si>
  <si>
    <t>VER-000295</t>
  </si>
  <si>
    <t>DL55</t>
  </si>
  <si>
    <t>Душевой трап с сухим затвором- 550 мм "VIEIR" (4шт)</t>
  </si>
  <si>
    <t>3 598.26 руб.</t>
  </si>
  <si>
    <t>VER-000296</t>
  </si>
  <si>
    <t>DL65</t>
  </si>
  <si>
    <t>Душевой трап с сухим затвором- 650 мм "VIEIR" (4шт)</t>
  </si>
  <si>
    <t>4 112.94 руб.</t>
  </si>
  <si>
    <t>VER-000297</t>
  </si>
  <si>
    <t>DL75</t>
  </si>
  <si>
    <t>Душевой трап с сухим затвором- 750 мм "VIEIR" (4шт)</t>
  </si>
  <si>
    <t>4 356.89 руб.</t>
  </si>
  <si>
    <t>VER-000298</t>
  </si>
  <si>
    <t>DL85</t>
  </si>
  <si>
    <t>Душевой трап с решеткой с сухим затвором- 850 мм "VIEIR" (4шт)</t>
  </si>
  <si>
    <t>4 758.51 руб.</t>
  </si>
  <si>
    <t>VER-000343</t>
  </si>
  <si>
    <t>DL30</t>
  </si>
  <si>
    <t>Душевой трап с решеткой с сухим затвором- 300 мм "VIEIR" (4шт)</t>
  </si>
  <si>
    <t>2 817.33 руб.</t>
  </si>
  <si>
    <t>VER-000494</t>
  </si>
  <si>
    <t>DL30-C</t>
  </si>
  <si>
    <t>Душевой трап с сухим затвором, горизонтальный черный - 300 мм (4шт)</t>
  </si>
  <si>
    <t>3 178.79 руб.</t>
  </si>
  <si>
    <t>VER-000495</t>
  </si>
  <si>
    <t>DL40-C</t>
  </si>
  <si>
    <t>Душевой трап с сухим затвором, горизонтальный черный - 400 мм (4шт)</t>
  </si>
  <si>
    <t>3 584.88 руб.</t>
  </si>
  <si>
    <t>VER-000496</t>
  </si>
  <si>
    <t>DL50-C</t>
  </si>
  <si>
    <t>Душевой трап с сухим затвором, горизонтальный черный - 500 мм (4шт)</t>
  </si>
  <si>
    <t>3 985.01 руб.</t>
  </si>
  <si>
    <t>VER-000497</t>
  </si>
  <si>
    <t>DL60-C</t>
  </si>
  <si>
    <t>Душевой трап с сухим затвором, горизонтальный черный - 600 мм (4шт)</t>
  </si>
  <si>
    <t>4 389.61 руб.</t>
  </si>
  <si>
    <t>VER-000498</t>
  </si>
  <si>
    <t>DL70-C</t>
  </si>
  <si>
    <t>Душевой трап с сухим затвором, горизонтальный черный - 700 мм (4шт)</t>
  </si>
  <si>
    <t>4 804.63 руб.</t>
  </si>
  <si>
    <t>VER-000499</t>
  </si>
  <si>
    <t>DL80-C</t>
  </si>
  <si>
    <t>Душевой трап с сухим затвором, горизонтальный черный - 800 мм (4шт)</t>
  </si>
  <si>
    <t>5 219.64 руб.</t>
  </si>
  <si>
    <t>VER-000500</t>
  </si>
  <si>
    <t>DL30-360-C</t>
  </si>
  <si>
    <t>Поворотный душевой трап с сухим затвором, черный - 300 мм (4шт)</t>
  </si>
  <si>
    <t>2 899.14 руб.</t>
  </si>
  <si>
    <t>VER-000501</t>
  </si>
  <si>
    <t>DL40-360-C</t>
  </si>
  <si>
    <t>Поворотный душевой трап с сухим затвором, черный - 400 мм (4шт)</t>
  </si>
  <si>
    <t>3 257.63 руб.</t>
  </si>
  <si>
    <t>VER-000502</t>
  </si>
  <si>
    <t>DL50-360-C</t>
  </si>
  <si>
    <t>Поворотный душевой трап с сухим затвором, черный - 500 мм (4шт)</t>
  </si>
  <si>
    <t>3 523.89 руб.</t>
  </si>
  <si>
    <t>VER-000503</t>
  </si>
  <si>
    <t>DL60-360-C</t>
  </si>
  <si>
    <t>Поворотный душевой трап с сухим затвором, черный - 600 мм (4шт)</t>
  </si>
  <si>
    <t>3 929.98 руб.</t>
  </si>
  <si>
    <t>VER-000504</t>
  </si>
  <si>
    <t>DL70-360-C</t>
  </si>
  <si>
    <t>Поворотный душевой трап с сухим затвором, черный - 700 мм (4шт)</t>
  </si>
  <si>
    <t>4 420.85 руб.</t>
  </si>
  <si>
    <t>VER-000505</t>
  </si>
  <si>
    <t>DL80-360-C</t>
  </si>
  <si>
    <t>Поворотный душевой трап с сухим затвором, черный - 800 мм (4шт)</t>
  </si>
  <si>
    <t>4 813.55 руб.</t>
  </si>
  <si>
    <t>VER-000506</t>
  </si>
  <si>
    <t>DL90-360-C</t>
  </si>
  <si>
    <t>Поворотный душевой трап с сухим затвором, черный - 900 мм (4шт)</t>
  </si>
  <si>
    <t>5 206.25 руб.</t>
  </si>
  <si>
    <t>VER-000576</t>
  </si>
  <si>
    <t>DL30-G</t>
  </si>
  <si>
    <t>Душевой трап с сухим затвором- 300 мм , серый "VIEIR" (4шт)</t>
  </si>
  <si>
    <t>4 752.56 руб.</t>
  </si>
  <si>
    <t>VER-000577</t>
  </si>
  <si>
    <t>DL40-G</t>
  </si>
  <si>
    <t>Душевой трап с сухим затвором- 400 мм , серый "VIEIR" (4шт)</t>
  </si>
  <si>
    <t>5 093.20 руб.</t>
  </si>
  <si>
    <t>VER-000578</t>
  </si>
  <si>
    <t>DL50-G</t>
  </si>
  <si>
    <t>Душевой трап с сухим затвором- 500 мм , серый "VIEIR" (4шт)</t>
  </si>
  <si>
    <t>VER-000579</t>
  </si>
  <si>
    <t>DL60-G</t>
  </si>
  <si>
    <t>Душевой трап с сухим затвором- 600 мм , серый "VIEIR" (4шт)</t>
  </si>
  <si>
    <t>5 352.03 руб.</t>
  </si>
  <si>
    <t>VER-000580</t>
  </si>
  <si>
    <t>DL70-G</t>
  </si>
  <si>
    <t>Душевой трап с сухим затвором- 700 мм , серый "VIEIR" (4шт)</t>
  </si>
  <si>
    <t>5 871.16 руб.</t>
  </si>
  <si>
    <t>VER-000581</t>
  </si>
  <si>
    <t>DL80-G</t>
  </si>
  <si>
    <t>Душевой трап с сухим затвором- 800 мм , серый "VIEIR" (4шт)</t>
  </si>
  <si>
    <t>6 461.70 руб.</t>
  </si>
  <si>
    <t>VER-000582</t>
  </si>
  <si>
    <t>DL90-G</t>
  </si>
  <si>
    <t>Душевой трап с сухим затвором- 900 мм , серый "VIEIR" (4шт)</t>
  </si>
  <si>
    <t>7 342.30 руб.</t>
  </si>
  <si>
    <t>VER-000650</t>
  </si>
  <si>
    <t>DL90-C</t>
  </si>
  <si>
    <t>Душевой трап с сухим затвором, горизонтальный черный - 900 мм (4шт)</t>
  </si>
  <si>
    <t>5 631.68 руб.</t>
  </si>
  <si>
    <t>VER-000700</t>
  </si>
  <si>
    <t>DL30-S</t>
  </si>
  <si>
    <t>Душевой трап с сухим затвором- 300 мм , матовое золото "VIEIR" (4шт)</t>
  </si>
  <si>
    <t>4 664.80 руб.</t>
  </si>
  <si>
    <t>VER-000701</t>
  </si>
  <si>
    <t>DL40-S</t>
  </si>
  <si>
    <t>Душевой трап с сухим затвором- 400 мм , матовое золото "VIEIR" (4шт)</t>
  </si>
  <si>
    <t>4 996.51 руб.</t>
  </si>
  <si>
    <t>VER-000702</t>
  </si>
  <si>
    <t>DL50-S</t>
  </si>
  <si>
    <t>Душевой трап с сухим затвором- 500 мм , матовое золото "VIEIR" (4шт)</t>
  </si>
  <si>
    <t>5 246.41 руб.</t>
  </si>
  <si>
    <t>VER-000703</t>
  </si>
  <si>
    <t>DL60-S</t>
  </si>
  <si>
    <t>Душевой трап с сухим затвором- 600 мм , матовое золото "VIEIR" (4шт)</t>
  </si>
  <si>
    <t>5 161.63 руб.</t>
  </si>
  <si>
    <t>VER-000704</t>
  </si>
  <si>
    <t>DL70-S</t>
  </si>
  <si>
    <t>Душевой трап с сухим затвором- 700 мм , матовое золото "VIEIR" (4шт)</t>
  </si>
  <si>
    <t>5 653.99 руб.</t>
  </si>
  <si>
    <t>VER-000705</t>
  </si>
  <si>
    <t>DL80-S</t>
  </si>
  <si>
    <t>Душевой трап с сухим затвором- 800 мм , матовое золото "VIEIR" (4шт)</t>
  </si>
  <si>
    <t>6 854.40 руб.</t>
  </si>
  <si>
    <t>VER-000706</t>
  </si>
  <si>
    <t>DL90-S</t>
  </si>
  <si>
    <t>Душевой трап с сухим затвором- 900 мм , матовое золото "VIEIR" (4шт)</t>
  </si>
  <si>
    <t>7 206.94 руб.</t>
  </si>
  <si>
    <t>VER-000955</t>
  </si>
  <si>
    <t>DL50P</t>
  </si>
  <si>
    <t>Душевой трап пластиковый 500мм (4/1шт)</t>
  </si>
  <si>
    <t>2 363.64 руб.</t>
  </si>
  <si>
    <t>VER-000956</t>
  </si>
  <si>
    <t>DL60P</t>
  </si>
  <si>
    <t>Душевой трап пластиковый 600мм (4/1шт)</t>
  </si>
  <si>
    <t>2 613.54 руб.</t>
  </si>
  <si>
    <t>VER-000957</t>
  </si>
  <si>
    <t>DL70P</t>
  </si>
  <si>
    <t>Душевой трап пластиковый 700мм (4/1шт)</t>
  </si>
  <si>
    <t>VER-000958</t>
  </si>
  <si>
    <t>DL80P</t>
  </si>
  <si>
    <t>Душевой трап пластиковый, горизонтальный 800мм (4/1шт)</t>
  </si>
  <si>
    <t>3 157.96 руб.</t>
  </si>
  <si>
    <t>VER-000959</t>
  </si>
  <si>
    <t>DL50P-C</t>
  </si>
  <si>
    <t>Душевой трап пластиковый, черный 500мм (4/1шт)</t>
  </si>
  <si>
    <t>2 707.25 руб.</t>
  </si>
  <si>
    <t>VER-000960</t>
  </si>
  <si>
    <t>DL60P-C</t>
  </si>
  <si>
    <t>Душевой трап пластиковый, черный 600мм (4/1шт)</t>
  </si>
  <si>
    <t>3 024.09 руб.</t>
  </si>
  <si>
    <t>VER-000961</t>
  </si>
  <si>
    <t>DL70P-C</t>
  </si>
  <si>
    <t>Душевой трап пластиковый, черный 700мм (4/1шт)</t>
  </si>
  <si>
    <t>3 373.65 руб.</t>
  </si>
  <si>
    <t>VER-000962</t>
  </si>
  <si>
    <t>DL80P-C</t>
  </si>
  <si>
    <t>Душевой трап пластиковый, черный 800мм (4/1шт)</t>
  </si>
  <si>
    <t>3 699.41 руб.</t>
  </si>
  <si>
    <t>VER-000963</t>
  </si>
  <si>
    <t>DL50P-G</t>
  </si>
  <si>
    <t>Душевой трап пластиковый, цвет графит 500мм (4/1шт)</t>
  </si>
  <si>
    <t>3 337.95 руб.</t>
  </si>
  <si>
    <t>VER-000964</t>
  </si>
  <si>
    <t>DL60P-G</t>
  </si>
  <si>
    <t>Душевой трап пластиковый, цвет графит 600мм (4/1шт)</t>
  </si>
  <si>
    <t>3 803.54 руб.</t>
  </si>
  <si>
    <t>VER-000965</t>
  </si>
  <si>
    <t>DL70P-G</t>
  </si>
  <si>
    <t>Душевой трап пластиковый, цвет графит 700мм (4/1шт)</t>
  </si>
  <si>
    <t>4 233.43 руб.</t>
  </si>
  <si>
    <t>VER-000966</t>
  </si>
  <si>
    <t>DL80P-G</t>
  </si>
  <si>
    <t>Душевой трап пластиковый, цвет графит 800мм (4/1шт)</t>
  </si>
  <si>
    <t>4 666.29 руб.</t>
  </si>
  <si>
    <t>VER-000967</t>
  </si>
  <si>
    <t>DL50P-S</t>
  </si>
  <si>
    <t>Душевой трап пластиковый, матовое золото 500мм (4/1шт)</t>
  </si>
  <si>
    <t>3 150.53 руб.</t>
  </si>
  <si>
    <t>VER-000968</t>
  </si>
  <si>
    <t>DL60P-S</t>
  </si>
  <si>
    <t>Душевой трап пластиковый, матовое золото 600мм (4/1шт)</t>
  </si>
  <si>
    <t>3 575.95 руб.</t>
  </si>
  <si>
    <t>VER-000969</t>
  </si>
  <si>
    <t>DL70P-S</t>
  </si>
  <si>
    <t>Душевой трап пластиковый, матовое золото 700мм (4/1шт)</t>
  </si>
  <si>
    <t>3 961.21 руб.</t>
  </si>
  <si>
    <t>VER-000970</t>
  </si>
  <si>
    <t>DL80P-S</t>
  </si>
  <si>
    <t>Душевой трап пластиковый, матовое золото 800мм (4/1шт)</t>
  </si>
  <si>
    <t>4 358.38 руб.</t>
  </si>
  <si>
    <t>Трапы щелевые VIEIR</t>
  </si>
  <si>
    <t>VER-000944</t>
  </si>
  <si>
    <t>DL50Q</t>
  </si>
  <si>
    <t>Душевой трап с гидрозатвором 500мм, цвет сатин (8/1шт)</t>
  </si>
  <si>
    <t>3 262.09 руб.</t>
  </si>
  <si>
    <t>VER-000945</t>
  </si>
  <si>
    <t>DL60Q</t>
  </si>
  <si>
    <t>Душевой трап с гидрозатвором 600мм, цвет сатин (6/1шт)</t>
  </si>
  <si>
    <t>VER-000946</t>
  </si>
  <si>
    <t>DL70Q</t>
  </si>
  <si>
    <t>Душевой трап с гидрозатвором 700мм, цвет сатин (6/1шт)</t>
  </si>
  <si>
    <t>3 982.04 руб.</t>
  </si>
  <si>
    <t>VER-000947</t>
  </si>
  <si>
    <t>DL80Q</t>
  </si>
  <si>
    <t>Душевой трап с гидрозатвором 800мм, цвет сатин (4/1шт)</t>
  </si>
  <si>
    <t>4 374.74 руб.</t>
  </si>
  <si>
    <t>VER-000948</t>
  </si>
  <si>
    <t>DL90Q</t>
  </si>
  <si>
    <t>Душевой трап с гидрозатвором 900мм, цвет сатин (4/1шт)</t>
  </si>
  <si>
    <t>VER-000949</t>
  </si>
  <si>
    <t>DL100Q</t>
  </si>
  <si>
    <t>Душевой трап с гидрозатвором 1000мм, цвет сатин (4/1шт)</t>
  </si>
  <si>
    <t>VER-000950</t>
  </si>
  <si>
    <t>DL50Q-C</t>
  </si>
  <si>
    <t>Душевой трап с гидрозатвором 500мм, цвет черный (8/1шт)</t>
  </si>
  <si>
    <t>3 498.60 руб.</t>
  </si>
  <si>
    <t>VER-000951</t>
  </si>
  <si>
    <t>DL60Q-C</t>
  </si>
  <si>
    <t>Душевой трап с гидрозатвором 600мм, цвет черный (6/1шт)</t>
  </si>
  <si>
    <t>3 962.70 руб.</t>
  </si>
  <si>
    <t>VER-000952</t>
  </si>
  <si>
    <t>DL80Q-C</t>
  </si>
  <si>
    <t>Душевой трап с гидрозатвором 800мм, цвет черный (4/1шт)</t>
  </si>
  <si>
    <t>VER-000953</t>
  </si>
  <si>
    <t>DL90Q-C</t>
  </si>
  <si>
    <t>Душевой трап с гидрозатвором 900мм, цвет черный (4/1шт)</t>
  </si>
  <si>
    <t>5 149.73 руб.</t>
  </si>
  <si>
    <t>VER-000954</t>
  </si>
  <si>
    <t>DL50Q-G</t>
  </si>
  <si>
    <t>Душевой трап с гидрозатвором 500мм, цвет графит (8/1шт)</t>
  </si>
  <si>
    <t>VER-001059</t>
  </si>
  <si>
    <t>DL70Q-C</t>
  </si>
  <si>
    <t>Душевой трап с гидрозатвором 700мм, цвет черный (6/1шт)</t>
  </si>
  <si>
    <t>4 258.71 руб.</t>
  </si>
  <si>
    <t>VER-001060</t>
  </si>
  <si>
    <t>DL100Q-C</t>
  </si>
  <si>
    <t>Душевой трап с гидрозатвором 1000мм, цвет черный (4/1шт)</t>
  </si>
  <si>
    <t>5 738.78 руб.</t>
  </si>
  <si>
    <t>VER-001061</t>
  </si>
  <si>
    <t>DL60Q-G</t>
  </si>
  <si>
    <t>Душевой трап с гидрозатвором 600мм, цвет графит (6/1шт)</t>
  </si>
  <si>
    <t>4 169.46 руб.</t>
  </si>
  <si>
    <t>VER-001062</t>
  </si>
  <si>
    <t>DL70Q-G</t>
  </si>
  <si>
    <t>Душевой трап с гидрозатвором 700мм, цвет графит (6/1шт)</t>
  </si>
  <si>
    <t>4 508.61 руб.</t>
  </si>
  <si>
    <t>VER-001063</t>
  </si>
  <si>
    <t>DL80Q-G</t>
  </si>
  <si>
    <t>Душевой трап с гидрозатвором 800мм, цвет графит (4/1шт)</t>
  </si>
  <si>
    <t>4 953.38 руб.</t>
  </si>
  <si>
    <t>VER-001064</t>
  </si>
  <si>
    <t>DL90Q-G</t>
  </si>
  <si>
    <t>Душевой трап с гидрозатвором 900мм, цвет графит (4/1шт)</t>
  </si>
  <si>
    <t>5 353.51 руб.</t>
  </si>
  <si>
    <t>VER-001065</t>
  </si>
  <si>
    <t>DL100Q-G</t>
  </si>
  <si>
    <t>Душевой трап с гидрозатвором 1000мм, цвет графит (4/1шт)</t>
  </si>
  <si>
    <t>5 783.40 руб.</t>
  </si>
  <si>
    <t>VER-001066</t>
  </si>
  <si>
    <t>DL50Q-S</t>
  </si>
  <si>
    <t>Душевой трап с гидрозатвором 500мм, цвет золото (8/1шт)</t>
  </si>
  <si>
    <t>3 648.84 руб.</t>
  </si>
  <si>
    <t>VER-001067</t>
  </si>
  <si>
    <t>DL60Q-S</t>
  </si>
  <si>
    <t>Душевой трап с гидрозатвором 600мм, цвет золото (6/1шт)</t>
  </si>
  <si>
    <t>4 129.30 руб.</t>
  </si>
  <si>
    <t>VER-001068</t>
  </si>
  <si>
    <t>DL70Q-S</t>
  </si>
  <si>
    <t>Душевой трап с гидрозатвором 700мм, цвет золото (6/1шт)</t>
  </si>
  <si>
    <t>4 458.04 руб.</t>
  </si>
  <si>
    <t>VER-001069</t>
  </si>
  <si>
    <t>DL80Q-S</t>
  </si>
  <si>
    <t>Душевой трап с гидрозатвором 800мм, цвет золото (4/1шт)</t>
  </si>
  <si>
    <t>4 905.78 руб.</t>
  </si>
  <si>
    <t>VER-001070</t>
  </si>
  <si>
    <t>DL100Q-S</t>
  </si>
  <si>
    <t>Душевой трап с гидрозатвором 1000мм, цвет золото (4/1шт)</t>
  </si>
  <si>
    <t>5 732.83 руб.</t>
  </si>
  <si>
    <t>Трапы ZEGOR</t>
  </si>
  <si>
    <t>ZGR-002062</t>
  </si>
  <si>
    <t>T502-6</t>
  </si>
  <si>
    <t>Трап сантехнический УГЛОВОЙ D 50, решетка НЕРЖ сталь 150х150 мм,сухой затвор, вращение 360 (40шт)</t>
  </si>
  <si>
    <t>305.48 руб.</t>
  </si>
  <si>
    <t>ZGR-002063</t>
  </si>
  <si>
    <t>T503-6</t>
  </si>
  <si>
    <t>Трап сантехнический ПРЯМОЙ D 50, решетка нержавеющая сталь. 150х150 мм,сухой затвор (40шт)</t>
  </si>
  <si>
    <t>ZGR-002064</t>
  </si>
  <si>
    <t>T505-6</t>
  </si>
  <si>
    <t>Трап сантехнический УГЛОВОЙ D 50, решетка НЕРЖ сталь 100х100 мм,сухой затвор, вращение 360 (60шт)</t>
  </si>
  <si>
    <t>703.37 руб.</t>
  </si>
  <si>
    <t>&gt;50</t>
  </si>
  <si>
    <t>ZGR-002065</t>
  </si>
  <si>
    <t>T506-6</t>
  </si>
  <si>
    <t>Трап сантехнический ПРЯМОЙ D 50, решетка нержавеющая сталь. 100х100 мм,сухой затвор (75шт)</t>
  </si>
  <si>
    <t>153.42 руб.</t>
  </si>
  <si>
    <t>ZGR-002086</t>
  </si>
  <si>
    <t>DK563-1</t>
  </si>
  <si>
    <t>Душевой трап 300 мм с сухим затвором, пластик корпус, нерж решетка ПОЛОСКА, вых 50мм ZEGOR (30шт)</t>
  </si>
  <si>
    <t>1 955.41 руб.</t>
  </si>
  <si>
    <t>ZGR-002087</t>
  </si>
  <si>
    <t>DK564-1</t>
  </si>
  <si>
    <t>Душевой трап 400 мм с сухим затвором, пластик корпус, нерж решетка ПОЛОСКА, вых 50мм ZEGOR (15шт)</t>
  </si>
  <si>
    <t>2 256.36 руб.</t>
  </si>
  <si>
    <t>ZGR-002088</t>
  </si>
  <si>
    <t>DK565-2</t>
  </si>
  <si>
    <t>Душевой трап 500 мм с сухим затвором, пластик корпус, нерж решетка ЛИНИЯ, вых 50мм ZEGOR (15шт)</t>
  </si>
  <si>
    <t>2 376.57 руб.</t>
  </si>
  <si>
    <t>ZGR-002089</t>
  </si>
  <si>
    <t>DK566-1</t>
  </si>
  <si>
    <t>Душевой трап 600 мм с сухим затвором, пластик корпус, нерж решетка ПОЛОСКА, вых 50мм ZEGOR (15шт)</t>
  </si>
  <si>
    <t>2 647.32 руб.</t>
  </si>
  <si>
    <t>ZGR-002120</t>
  </si>
  <si>
    <t>DK563-2</t>
  </si>
  <si>
    <t>Душевой трап 300 мм с сухим затвором, пластик корпус, нерж решетка ЛИНИЯ, вых 50мм ZEGOR (15шт)</t>
  </si>
  <si>
    <t>ZGR-002121</t>
  </si>
  <si>
    <t>DK565-1</t>
  </si>
  <si>
    <t>Душевой трап 500 мм с сухим затвором, пластик корпус, нерж решетка ПОЛОСКА, вых 50мм ZEGOR (30шт)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</si>
</sst>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4c_86a6_11e9_8101_003048fd731b_3700bd88_a599_11ee_a526_047c1617b1431.png"/><Relationship Id="rId2" Type="http://schemas.openxmlformats.org/officeDocument/2006/relationships/image" Target="../media/496bfc4f_86a6_11e9_8101_003048fd731b_3700bd8b_a599_11ee_a526_047c1617b1432.jpeg"/><Relationship Id="rId3" Type="http://schemas.openxmlformats.org/officeDocument/2006/relationships/image" Target="../media/496bfc52_86a6_11e9_8101_003048fd731b_3700bd8e_a599_11ee_a526_047c1617b1433.png"/><Relationship Id="rId4" Type="http://schemas.openxmlformats.org/officeDocument/2006/relationships/image" Target="../media/496bfc55_86a6_11e9_8101_003048fd731b_3700bd91_a599_11ee_a526_047c1617b1434.jpeg"/><Relationship Id="rId5" Type="http://schemas.openxmlformats.org/officeDocument/2006/relationships/image" Target="../media/50895f28_86a6_11e9_8101_003048fd731b_3700bda0_a599_11ee_a526_047c1617b1435.png"/><Relationship Id="rId6" Type="http://schemas.openxmlformats.org/officeDocument/2006/relationships/image" Target="../media/50895f5d_86a6_11e9_8101_003048fd731b_3700bdd9_a599_11ee_a526_047c1617b1436.jpeg"/><Relationship Id="rId7" Type="http://schemas.openxmlformats.org/officeDocument/2006/relationships/image" Target="../media/50895f60_86a6_11e9_8101_003048fd731b_3700bddc_a599_11ee_a526_047c1617b1437.png"/><Relationship Id="rId8" Type="http://schemas.openxmlformats.org/officeDocument/2006/relationships/image" Target="../media/50895f63_86a6_11e9_8101_003048fd731b_3700bddf_a599_11ee_a526_047c1617b1438.png"/><Relationship Id="rId9" Type="http://schemas.openxmlformats.org/officeDocument/2006/relationships/image" Target="../media/e825a72c_3767_11ea_810f_003048fd731b_3700be2b_a599_11ee_a526_047c1617b1439.jpeg"/><Relationship Id="rId10" Type="http://schemas.openxmlformats.org/officeDocument/2006/relationships/image" Target="../media/e825a72e_3767_11ea_810f_003048fd731b_3700be2d_a599_11ee_a526_047c1617b14310.jpeg"/><Relationship Id="rId11" Type="http://schemas.openxmlformats.org/officeDocument/2006/relationships/image" Target="../media/e825a730_3767_11ea_810f_003048fd731b_3700be2a_a599_11ee_a526_047c1617b14311.jpeg"/><Relationship Id="rId12" Type="http://schemas.openxmlformats.org/officeDocument/2006/relationships/image" Target="../media/e825a732_3767_11ea_810f_003048fd731b_3700be2c_a599_11ee_a526_047c1617b14312.jpeg"/><Relationship Id="rId13" Type="http://schemas.openxmlformats.org/officeDocument/2006/relationships/image" Target="../media/e825a734_3767_11ea_810f_003048fd731b_3700be26_a599_11ee_a526_047c1617b14313.jpeg"/><Relationship Id="rId14" Type="http://schemas.openxmlformats.org/officeDocument/2006/relationships/image" Target="../media/e825a736_3767_11ea_810f_003048fd731b_3700be27_a599_11ee_a526_047c1617b14314.jpeg"/><Relationship Id="rId15" Type="http://schemas.openxmlformats.org/officeDocument/2006/relationships/image" Target="../media/e825a738_3767_11ea_810f_003048fd731b_3700be29_a599_11ee_a526_047c1617b14315.jpeg"/><Relationship Id="rId16" Type="http://schemas.openxmlformats.org/officeDocument/2006/relationships/image" Target="../media/e825a73a_3767_11ea_810f_003048fd731b_3700be25_a599_11ee_a526_047c1617b14316.jpeg"/><Relationship Id="rId17" Type="http://schemas.openxmlformats.org/officeDocument/2006/relationships/image" Target="../media/e825a73c_3767_11ea_810f_003048fd731b_3700be24_a599_11ee_a526_047c1617b14317.jpeg"/><Relationship Id="rId18" Type="http://schemas.openxmlformats.org/officeDocument/2006/relationships/image" Target="../media/e825a73e_3767_11ea_810f_003048fd731b_3700be28_a599_11ee_a526_047c1617b14318.jpeg"/><Relationship Id="rId19" Type="http://schemas.openxmlformats.org/officeDocument/2006/relationships/image" Target="../media/e825a740_3767_11ea_810f_003048fd731b_8229597b_3773_11ea_810f_003048fd731b19.png"/><Relationship Id="rId20" Type="http://schemas.openxmlformats.org/officeDocument/2006/relationships/image" Target="../media/88113657_37d2_11ef_a5e9_047c1617b143_21d4f5fb_793a_11f0_a79f_047c1617b14320.jpeg"/><Relationship Id="rId21" Type="http://schemas.openxmlformats.org/officeDocument/2006/relationships/image" Target="../media/88113659_37d2_11ef_a5e9_047c1617b143_21d4f5ff_793a_11f0_a79f_047c1617b14321.jpeg"/><Relationship Id="rId22" Type="http://schemas.openxmlformats.org/officeDocument/2006/relationships/image" Target="../media/8811365b_37d2_11ef_a5e9_047c1617b143_21d4f5f9_793a_11f0_a79f_047c1617b14322.jpeg"/><Relationship Id="rId23" Type="http://schemas.openxmlformats.org/officeDocument/2006/relationships/image" Target="../media/8811365d_37d2_11ef_a5e9_047c1617b143_21d4f5fd_793a_11f0_a79f_047c1617b14323.jpeg"/><Relationship Id="rId24" Type="http://schemas.openxmlformats.org/officeDocument/2006/relationships/image" Target="../media/e825a724_3767_11ea_810f_003048fd731b_a73d6b04_3fbb_11ef_a5f3_047c1617b14324.jpeg"/><Relationship Id="rId25" Type="http://schemas.openxmlformats.org/officeDocument/2006/relationships/image" Target="../media/e825a726_3767_11ea_810f_003048fd731b_a73d6b06_3fbb_11ef_a5f3_047c1617b14325.jpeg"/><Relationship Id="rId26" Type="http://schemas.openxmlformats.org/officeDocument/2006/relationships/image" Target="../media/e825a728_3767_11ea_810f_003048fd731b_a73d6b08_3fbb_11ef_a5f3_047c1617b14326.jpeg"/><Relationship Id="rId27" Type="http://schemas.openxmlformats.org/officeDocument/2006/relationships/image" Target="../media/e825a72a_3767_11ea_810f_003048fd731b_a73d6b0a_3fbb_11ef_a5f3_047c1617b14327.jpeg"/><Relationship Id="rId28" Type="http://schemas.openxmlformats.org/officeDocument/2006/relationships/image" Target="../media/0b44dd53_0c78_11ec_8321_003048fd731b_a73d6b1c_3fbb_11ef_a5f3_047c1617b14328.jpeg"/><Relationship Id="rId29" Type="http://schemas.openxmlformats.org/officeDocument/2006/relationships/image" Target="../media/d0d91aa5_7762_11ec_a212_00259070b487_a73d6b20_3fbb_11ef_a5f3_047c1617b14329.jpeg"/><Relationship Id="rId30" Type="http://schemas.openxmlformats.org/officeDocument/2006/relationships/image" Target="../media/d0d91aa7_7762_11ec_a212_00259070b487_a73d6b22_3fbb_11ef_a5f3_047c1617b14330.jpeg"/><Relationship Id="rId31" Type="http://schemas.openxmlformats.org/officeDocument/2006/relationships/image" Target="../media/f0fe18a8_3248_11ee_a490_047c1617b143_a73d6b2e_3fbb_11ef_a5f3_047c1617b14331.png"/><Relationship Id="rId32" Type="http://schemas.openxmlformats.org/officeDocument/2006/relationships/image" Target="../media/f0fe18aa_3248_11ee_a490_047c1617b143_a73d6b32_3fbb_11ef_a5f3_047c1617b14332.png"/><Relationship Id="rId33" Type="http://schemas.openxmlformats.org/officeDocument/2006/relationships/image" Target="../media/f0fe18ac_3248_11ee_a490_047c1617b143_a73d6b36_3fbb_11ef_a5f3_047c1617b14333.png"/><Relationship Id="rId34" Type="http://schemas.openxmlformats.org/officeDocument/2006/relationships/image" Target="../media/f0fe18ae_3248_11ee_a490_047c1617b143_a73d6b3a_3fbb_11ef_a5f3_047c1617b14334.png"/><Relationship Id="rId35" Type="http://schemas.openxmlformats.org/officeDocument/2006/relationships/image" Target="../media/0352cc13_5316_11ee_a4bb_047c1617b143_4396beaa_0312_11ef_a5a4_047c1617b14335.jpeg"/><Relationship Id="rId36" Type="http://schemas.openxmlformats.org/officeDocument/2006/relationships/image" Target="../media/0352cc15_5316_11ee_a4bb_047c1617b143_4396bead_0312_11ef_a5a4_047c1617b14336.jpeg"/><Relationship Id="rId37" Type="http://schemas.openxmlformats.org/officeDocument/2006/relationships/image" Target="../media/0352cc17_5316_11ee_a4bb_047c1617b143_4396beb0_0312_11ef_a5a4_047c1617b14337.jpeg"/><Relationship Id="rId38" Type="http://schemas.openxmlformats.org/officeDocument/2006/relationships/image" Target="../media/0352cc19_5316_11ee_a4bb_047c1617b143_4396beb3_0312_11ef_a5a4_047c1617b14338.jpeg"/><Relationship Id="rId39" Type="http://schemas.openxmlformats.org/officeDocument/2006/relationships/image" Target="../media/0352cc1b_5316_11ee_a4bb_047c1617b143_4396beb6_0312_11ef_a5a4_047c1617b14339.jpeg"/><Relationship Id="rId40" Type="http://schemas.openxmlformats.org/officeDocument/2006/relationships/image" Target="../media/0352cc1d_5316_11ee_a4bb_047c1617b143_4396beb9_0312_11ef_a5a4_047c1617b14340.jpeg"/><Relationship Id="rId41" Type="http://schemas.openxmlformats.org/officeDocument/2006/relationships/image" Target="../media/0352cc1f_5316_11ee_a4bb_047c1617b143_4396bebc_0312_11ef_a5a4_047c1617b14341.jpeg"/><Relationship Id="rId42" Type="http://schemas.openxmlformats.org/officeDocument/2006/relationships/image" Target="../media/002d63fc_62b1_11ee_a4cf_047c1617b143_21d4f601_793a_11f0_a79f_047c1617b14342.jpeg"/><Relationship Id="rId43" Type="http://schemas.openxmlformats.org/officeDocument/2006/relationships/image" Target="../media/002d63fe_62b1_11ee_a4cf_047c1617b143_21d4f605_793a_11f0_a79f_047c1617b14343.jpeg"/><Relationship Id="rId44" Type="http://schemas.openxmlformats.org/officeDocument/2006/relationships/image" Target="../media/002d6400_62b1_11ee_a4cf_047c1617b143_21d4f609_793a_11f0_a79f_047c1617b14344.jpeg"/><Relationship Id="rId45" Type="http://schemas.openxmlformats.org/officeDocument/2006/relationships/image" Target="../media/002d6402_62b1_11ee_a4cf_047c1617b143_21d4f60d_793a_11f0_a79f_047c1617b14345.jpeg"/><Relationship Id="rId46" Type="http://schemas.openxmlformats.org/officeDocument/2006/relationships/image" Target="../media/002d6404_62b1_11ee_a4cf_047c1617b143_21d4f611_793a_11f0_a79f_047c1617b14346.jpeg"/><Relationship Id="rId47" Type="http://schemas.openxmlformats.org/officeDocument/2006/relationships/image" Target="../media/002d6406_62b1_11ee_a4cf_047c1617b143_21d4f615_793a_11f0_a79f_047c1617b14347.jpeg"/><Relationship Id="rId48" Type="http://schemas.openxmlformats.org/officeDocument/2006/relationships/image" Target="../media/002d6408_62b1_11ee_a4cf_047c1617b143_21d4f619_793a_11f0_a79f_047c1617b14348.jpeg"/><Relationship Id="rId49" Type="http://schemas.openxmlformats.org/officeDocument/2006/relationships/image" Target="../media/d882db12_72af_11ee_a4e3_047c1617b143_a73d6b6c_3fbb_11ef_a5f3_047c1617b14349.png"/><Relationship Id="rId50" Type="http://schemas.openxmlformats.org/officeDocument/2006/relationships/image" Target="../media/d882db14_72af_11ee_a4e3_047c1617b143_a73d6b70_3fbb_11ef_a5f3_047c1617b14350.png"/><Relationship Id="rId51" Type="http://schemas.openxmlformats.org/officeDocument/2006/relationships/image" Target="../media/d882db16_72af_11ee_a4e3_047c1617b143_a73d6b74_3fbb_11ef_a5f3_047c1617b14351.png"/><Relationship Id="rId52" Type="http://schemas.openxmlformats.org/officeDocument/2006/relationships/image" Target="../media/e1867fc5_3767_11ea_810f_003048fd731b_a73d6afa_3fbb_11ef_a5f3_047c1617b14352.jpeg"/><Relationship Id="rId53" Type="http://schemas.openxmlformats.org/officeDocument/2006/relationships/image" Target="../media/e1867fc7_3767_11ea_810f_003048fd731b_a73d6afc_3fbb_11ef_a5f3_047c1617b14353.jpeg"/><Relationship Id="rId54" Type="http://schemas.openxmlformats.org/officeDocument/2006/relationships/image" Target="../media/e1867fc9_3767_11ea_810f_003048fd731b_a73d6afe_3fbb_11ef_a5f3_047c1617b14354.jpeg"/><Relationship Id="rId55" Type="http://schemas.openxmlformats.org/officeDocument/2006/relationships/image" Target="../media/e825a720_3767_11ea_810f_003048fd731b_a73d6b00_3fbb_11ef_a5f3_047c1617b14355.jpeg"/><Relationship Id="rId56" Type="http://schemas.openxmlformats.org/officeDocument/2006/relationships/image" Target="../media/e825a722_3767_11ea_810f_003048fd731b_a73d6b02_3fbb_11ef_a5f3_047c1617b14356.jpeg"/><Relationship Id="rId57" Type="http://schemas.openxmlformats.org/officeDocument/2006/relationships/image" Target="../media/32cd9644_0918_11eb_81b8_003048fd731b_a73d6b0c_3fbb_11ef_a5f3_047c1617b14357.jpeg"/><Relationship Id="rId58" Type="http://schemas.openxmlformats.org/officeDocument/2006/relationships/image" Target="../media/bde62636_091f_11eb_81b8_003048fd731b_a73d6b10_3fbb_11ef_a5f3_047c1617b14358.jpeg"/><Relationship Id="rId59" Type="http://schemas.openxmlformats.org/officeDocument/2006/relationships/image" Target="../media/bde62638_091f_11eb_81b8_003048fd731b_a73d6b14_3fbb_11ef_a5f3_047c1617b14359.jpeg"/><Relationship Id="rId60" Type="http://schemas.openxmlformats.org/officeDocument/2006/relationships/image" Target="../media/bde6263a_091f_11eb_81b8_003048fd731b_a73d6b18_3fbb_11ef_a5f3_047c1617b14360.jpeg"/><Relationship Id="rId61" Type="http://schemas.openxmlformats.org/officeDocument/2006/relationships/image" Target="../media/d0d91aa3_7762_11ec_a212_00259070b487_a73d6b1e_3fbb_11ef_a5f3_047c1617b14361.jpeg"/><Relationship Id="rId62" Type="http://schemas.openxmlformats.org/officeDocument/2006/relationships/image" Target="../media/2d78e145_dbed_11ec_a2a4_00259070b487_a73d6b24_3fbb_11ef_a5f3_047c1617b14362.jpeg"/><Relationship Id="rId63" Type="http://schemas.openxmlformats.org/officeDocument/2006/relationships/image" Target="../media/2d78e147_dbed_11ec_a2a4_00259070b487_a73d6b26_3fbb_11ef_a5f3_047c1617b14363.jpeg"/><Relationship Id="rId64" Type="http://schemas.openxmlformats.org/officeDocument/2006/relationships/image" Target="../media/2d78e149_dbed_11ec_a2a4_00259070b487_a73d6b28_3fbb_11ef_a5f3_047c1617b14364.jpeg"/><Relationship Id="rId65" Type="http://schemas.openxmlformats.org/officeDocument/2006/relationships/image" Target="../media/2d78e14b_dbed_11ec_a2a4_00259070b487_a73d6b2a_3fbb_11ef_a5f3_047c1617b14365.jpeg"/><Relationship Id="rId66" Type="http://schemas.openxmlformats.org/officeDocument/2006/relationships/image" Target="../media/33e122f6_5853_11ed_a364_047c1617b143_a73d6b2c_3fbb_11ef_a5f3_047c1617b14366.jpeg"/><Relationship Id="rId67" Type="http://schemas.openxmlformats.org/officeDocument/2006/relationships/image" Target="../media/ea21c13f_400c_11ee_a4a3_047c1617b143_a73d6b3e_3fbb_11ef_a5f3_047c1617b14367.jpeg"/><Relationship Id="rId68" Type="http://schemas.openxmlformats.org/officeDocument/2006/relationships/image" Target="../media/ea21c141_400c_11ee_a4a3_047c1617b143_a73d6b41_3fbb_11ef_a5f3_047c1617b14368.jpeg"/><Relationship Id="rId69" Type="http://schemas.openxmlformats.org/officeDocument/2006/relationships/image" Target="../media/ea21c143_400c_11ee_a4a3_047c1617b143_a73d6b44_3fbb_11ef_a5f3_047c1617b14369.jpeg"/><Relationship Id="rId70" Type="http://schemas.openxmlformats.org/officeDocument/2006/relationships/image" Target="../media/ea21c145_400c_11ee_a4a3_047c1617b143_a73d6b47_3fbb_11ef_a5f3_047c1617b14370.jpeg"/><Relationship Id="rId71" Type="http://schemas.openxmlformats.org/officeDocument/2006/relationships/image" Target="../media/ea21c147_400c_11ee_a4a3_047c1617b143_a73d6b4a_3fbb_11ef_a5f3_047c1617b14371.jpeg"/><Relationship Id="rId72" Type="http://schemas.openxmlformats.org/officeDocument/2006/relationships/image" Target="../media/ea21c149_400c_11ee_a4a3_047c1617b143_a73d6b4d_3fbb_11ef_a5f3_047c1617b14372.jpeg"/><Relationship Id="rId73" Type="http://schemas.openxmlformats.org/officeDocument/2006/relationships/image" Target="../media/ea21c14b_400c_11ee_a4a3_047c1617b143_a73d6b50_3fbb_11ef_a5f3_047c1617b14373.png"/><Relationship Id="rId74" Type="http://schemas.openxmlformats.org/officeDocument/2006/relationships/image" Target="../media/ea21c14d_400c_11ee_a4a3_047c1617b143_a73d6b54_3fbb_11ef_a5f3_047c1617b14374.png"/><Relationship Id="rId75" Type="http://schemas.openxmlformats.org/officeDocument/2006/relationships/image" Target="../media/ea21c14f_400c_11ee_a4a3_047c1617b143_a73d6b58_3fbb_11ef_a5f3_047c1617b14375.png"/><Relationship Id="rId76" Type="http://schemas.openxmlformats.org/officeDocument/2006/relationships/image" Target="../media/ea21c151_400c_11ee_a4a3_047c1617b143_a73d6b5c_3fbb_11ef_a5f3_047c1617b14376.png"/><Relationship Id="rId77" Type="http://schemas.openxmlformats.org/officeDocument/2006/relationships/image" Target="../media/ea21c153_400c_11ee_a4a3_047c1617b143_a73d6b60_3fbb_11ef_a5f3_047c1617b14377.png"/><Relationship Id="rId78" Type="http://schemas.openxmlformats.org/officeDocument/2006/relationships/image" Target="../media/ea21c155_400c_11ee_a4a3_047c1617b143_a73d6b64_3fbb_11ef_a5f3_047c1617b14378.png"/><Relationship Id="rId79" Type="http://schemas.openxmlformats.org/officeDocument/2006/relationships/image" Target="../media/ea21c157_400c_11ee_a4a3_047c1617b143_a73d6b68_3fbb_11ef_a5f3_047c1617b14379.png"/><Relationship Id="rId80" Type="http://schemas.openxmlformats.org/officeDocument/2006/relationships/image" Target="../media/0352cc05_5316_11ee_a4bb_047c1617b143_4396becd_0312_11ef_a5a4_047c1617b14380.jpeg"/><Relationship Id="rId81" Type="http://schemas.openxmlformats.org/officeDocument/2006/relationships/image" Target="../media/0352cc07_5316_11ee_a4bb_047c1617b143_4396bed0_0312_11ef_a5a4_047c1617b14381.jpeg"/><Relationship Id="rId82" Type="http://schemas.openxmlformats.org/officeDocument/2006/relationships/image" Target="../media/0352cc09_5316_11ee_a4bb_047c1617b143_4396bed3_0312_11ef_a5a4_047c1617b14382.jpeg"/><Relationship Id="rId83" Type="http://schemas.openxmlformats.org/officeDocument/2006/relationships/image" Target="../media/0352cc0b_5316_11ee_a4bb_047c1617b143_4396bed6_0312_11ef_a5a4_047c1617b14383.jpeg"/><Relationship Id="rId84" Type="http://schemas.openxmlformats.org/officeDocument/2006/relationships/image" Target="../media/0352cc0d_5316_11ee_a4bb_047c1617b143_4396bed9_0312_11ef_a5a4_047c1617b14384.jpeg"/><Relationship Id="rId85" Type="http://schemas.openxmlformats.org/officeDocument/2006/relationships/image" Target="../media/0352cc0f_5316_11ee_a4bb_047c1617b143_4396bedc_0312_11ef_a5a4_047c1617b14385.jpeg"/><Relationship Id="rId86" Type="http://schemas.openxmlformats.org/officeDocument/2006/relationships/image" Target="../media/0352cc11_5316_11ee_a4bb_047c1617b143_4396bedf_0312_11ef_a5a4_047c1617b14386.jpeg"/><Relationship Id="rId87" Type="http://schemas.openxmlformats.org/officeDocument/2006/relationships/image" Target="../media/d882db18_72af_11ee_a4e3_047c1617b143_a73d6b78_3fbb_11ef_a5f3_047c1617b14387.jpeg"/><Relationship Id="rId88" Type="http://schemas.openxmlformats.org/officeDocument/2006/relationships/image" Target="../media/4bc12b70_b632_11ee_a53c_047c1617b143_21d4f61d_793a_11f0_a79f_047c1617b14388.jpeg"/><Relationship Id="rId89" Type="http://schemas.openxmlformats.org/officeDocument/2006/relationships/image" Target="../media/4bc12b72_b632_11ee_a53c_047c1617b143_21d4f621_793a_11f0_a79f_047c1617b14389.jpeg"/><Relationship Id="rId90" Type="http://schemas.openxmlformats.org/officeDocument/2006/relationships/image" Target="../media/4bc12b74_b632_11ee_a53c_047c1617b143_21d4f625_793a_11f0_a79f_047c1617b14390.jpeg"/><Relationship Id="rId91" Type="http://schemas.openxmlformats.org/officeDocument/2006/relationships/image" Target="../media/4bc12b76_b632_11ee_a53c_047c1617b143_21d4f629_793a_11f0_a79f_047c1617b14391.jpeg"/><Relationship Id="rId92" Type="http://schemas.openxmlformats.org/officeDocument/2006/relationships/image" Target="../media/4bc12b78_b632_11ee_a53c_047c1617b143_21d4f62d_793a_11f0_a79f_047c1617b14392.jpeg"/><Relationship Id="rId93" Type="http://schemas.openxmlformats.org/officeDocument/2006/relationships/image" Target="../media/4bc12b7a_b632_11ee_a53c_047c1617b143_21d4f631_793a_11f0_a79f_047c1617b14393.jpeg"/><Relationship Id="rId94" Type="http://schemas.openxmlformats.org/officeDocument/2006/relationships/image" Target="../media/4bc12b7c_b632_11ee_a53c_047c1617b143_21d4f635_793a_11f0_a79f_047c1617b14394.jpeg"/><Relationship Id="rId95" Type="http://schemas.openxmlformats.org/officeDocument/2006/relationships/image" Target="../media/1f13c427_37d2_11ef_a5e9_047c1617b143_14e1e135_f93d_11ef_a6ea_047c1617b14395.jpeg"/><Relationship Id="rId96" Type="http://schemas.openxmlformats.org/officeDocument/2006/relationships/image" Target="../media/1f13c429_37d2_11ef_a5e9_047c1617b143_14e1e136_f93d_11ef_a6ea_047c1617b14396.jpeg"/><Relationship Id="rId97" Type="http://schemas.openxmlformats.org/officeDocument/2006/relationships/image" Target="../media/1f13c42b_37d2_11ef_a5e9_047c1617b143_14e1e137_f93d_11ef_a6ea_047c1617b14397.jpeg"/><Relationship Id="rId98" Type="http://schemas.openxmlformats.org/officeDocument/2006/relationships/image" Target="../media/1f13c42d_37d2_11ef_a5e9_047c1617b143_14e1e138_f93d_11ef_a6ea_047c1617b14398.jpeg"/><Relationship Id="rId99" Type="http://schemas.openxmlformats.org/officeDocument/2006/relationships/image" Target="../media/1f13c42f_37d2_11ef_a5e9_047c1617b143_14e1e139_f93d_11ef_a6ea_047c1617b14399.jpeg"/><Relationship Id="rId100" Type="http://schemas.openxmlformats.org/officeDocument/2006/relationships/image" Target="../media/1f13c431_37d2_11ef_a5e9_047c1617b143_14e1e13a_f93d_11ef_a6ea_047c1617b143100.jpeg"/><Relationship Id="rId101" Type="http://schemas.openxmlformats.org/officeDocument/2006/relationships/image" Target="../media/1f13c433_37d2_11ef_a5e9_047c1617b143_14e1e13b_f93d_11ef_a6ea_047c1617b143101.jpeg"/><Relationship Id="rId102" Type="http://schemas.openxmlformats.org/officeDocument/2006/relationships/image" Target="../media/1f13c435_37d2_11ef_a5e9_047c1617b143_14e1e13c_f93d_11ef_a6ea_047c1617b143102.jpeg"/><Relationship Id="rId103" Type="http://schemas.openxmlformats.org/officeDocument/2006/relationships/image" Target="../media/1f13c437_37d2_11ef_a5e9_047c1617b143_14e1e13d_f93d_11ef_a6ea_047c1617b143103.jpeg"/><Relationship Id="rId104" Type="http://schemas.openxmlformats.org/officeDocument/2006/relationships/image" Target="../media/1f13c439_37d2_11ef_a5e9_047c1617b143_14e1e13e_f93d_11ef_a6ea_047c1617b143104.jpeg"/><Relationship Id="rId105" Type="http://schemas.openxmlformats.org/officeDocument/2006/relationships/image" Target="../media/1f13c43b_37d2_11ef_a5e9_047c1617b143_14e1e13f_f93d_11ef_a6ea_047c1617b143105.jpeg"/><Relationship Id="rId106" Type="http://schemas.openxmlformats.org/officeDocument/2006/relationships/image" Target="../media/1f13c43d_37d2_11ef_a5e9_047c1617b143_14e1e140_f93d_11ef_a6ea_047c1617b143106.jpeg"/><Relationship Id="rId107" Type="http://schemas.openxmlformats.org/officeDocument/2006/relationships/image" Target="../media/1f13c43f_37d2_11ef_a5e9_047c1617b143_14e1e141_f93d_11ef_a6ea_047c1617b143107.jpeg"/><Relationship Id="rId108" Type="http://schemas.openxmlformats.org/officeDocument/2006/relationships/image" Target="../media/1f13c441_37d2_11ef_a5e9_047c1617b143_14e1e142_f93d_11ef_a6ea_047c1617b143108.jpeg"/><Relationship Id="rId109" Type="http://schemas.openxmlformats.org/officeDocument/2006/relationships/image" Target="../media/1f13c443_37d2_11ef_a5e9_047c1617b143_14e1e143_f93d_11ef_a6ea_047c1617b143109.jpeg"/><Relationship Id="rId110" Type="http://schemas.openxmlformats.org/officeDocument/2006/relationships/image" Target="../media/1f13c445_37d2_11ef_a5e9_047c1617b143_14e1e144_f93d_11ef_a6ea_047c1617b143110.jpeg"/><Relationship Id="rId111" Type="http://schemas.openxmlformats.org/officeDocument/2006/relationships/image" Target="../media/1f13c411_37d2_11ef_a5e9_047c1617b143_14e1e127_f93d_11ef_a6ea_047c1617b143111.jpeg"/><Relationship Id="rId112" Type="http://schemas.openxmlformats.org/officeDocument/2006/relationships/image" Target="../media/1f13c413_37d2_11ef_a5e9_047c1617b143_14e1e129_f93d_11ef_a6ea_047c1617b143112.jpeg"/><Relationship Id="rId113" Type="http://schemas.openxmlformats.org/officeDocument/2006/relationships/image" Target="../media/1f13c415_37d2_11ef_a5e9_047c1617b143_14e1e12b_f93d_11ef_a6ea_047c1617b143113.jpeg"/><Relationship Id="rId114" Type="http://schemas.openxmlformats.org/officeDocument/2006/relationships/image" Target="../media/1f13c417_37d2_11ef_a5e9_047c1617b143_14e1e145_f93d_11ef_a6ea_047c1617b143114.jpeg"/><Relationship Id="rId115" Type="http://schemas.openxmlformats.org/officeDocument/2006/relationships/image" Target="../media/1f13c419_37d2_11ef_a5e9_047c1617b143_14e1e149_f93d_11ef_a6ea_047c1617b143115.jpeg"/><Relationship Id="rId116" Type="http://schemas.openxmlformats.org/officeDocument/2006/relationships/image" Target="../media/1f13c41b_37d2_11ef_a5e9_047c1617b143_14e1e12d_f93d_11ef_a6ea_047c1617b143116.jpeg"/><Relationship Id="rId117" Type="http://schemas.openxmlformats.org/officeDocument/2006/relationships/image" Target="../media/1f13c41d_37d2_11ef_a5e9_047c1617b143_14e1e12f_f93d_11ef_a6ea_047c1617b143117.jpeg"/><Relationship Id="rId118" Type="http://schemas.openxmlformats.org/officeDocument/2006/relationships/image" Target="../media/1f13c41f_37d2_11ef_a5e9_047c1617b143_14e1e131_f93d_11ef_a6ea_047c1617b143118.jpeg"/><Relationship Id="rId119" Type="http://schemas.openxmlformats.org/officeDocument/2006/relationships/image" Target="../media/1f13c421_37d2_11ef_a5e9_047c1617b143_14e1e147_f93d_11ef_a6ea_047c1617b143119.jpeg"/><Relationship Id="rId120" Type="http://schemas.openxmlformats.org/officeDocument/2006/relationships/image" Target="../media/1f13c423_37d2_11ef_a5e9_047c1617b143_14e1e14b_f93d_11ef_a6ea_047c1617b143120.jpeg"/><Relationship Id="rId121" Type="http://schemas.openxmlformats.org/officeDocument/2006/relationships/image" Target="../media/1f13c425_37d2_11ef_a5e9_047c1617b143_14e1e133_f93d_11ef_a6ea_047c1617b143121.jpeg"/><Relationship Id="rId122" Type="http://schemas.openxmlformats.org/officeDocument/2006/relationships/image" Target="../media/fa083b93_526f_11ef_a60b_047c1617b143_14e1e1c1_f93d_11ef_a6ea_047c1617b143122.jpeg"/><Relationship Id="rId123" Type="http://schemas.openxmlformats.org/officeDocument/2006/relationships/image" Target="../media/fa083b95_526f_11ef_a60b_047c1617b143_14e1e1b5_f93d_11ef_a6ea_047c1617b143123.jpeg"/><Relationship Id="rId124" Type="http://schemas.openxmlformats.org/officeDocument/2006/relationships/image" Target="../media/fa083b97_526f_11ef_a60b_047c1617b143_14e1e1bd_f93d_11ef_a6ea_047c1617b143124.jpeg"/><Relationship Id="rId125" Type="http://schemas.openxmlformats.org/officeDocument/2006/relationships/image" Target="../media/fa083b99_526f_11ef_a60b_047c1617b143_14e1e1c3_f93d_11ef_a6ea_047c1617b143125.jpeg"/><Relationship Id="rId126" Type="http://schemas.openxmlformats.org/officeDocument/2006/relationships/image" Target="../media/fa083b9b_526f_11ef_a60b_047c1617b143_14e1e1c7_f93d_11ef_a6ea_047c1617b143126.jpeg"/><Relationship Id="rId127" Type="http://schemas.openxmlformats.org/officeDocument/2006/relationships/image" Target="../media/fa083b9d_526f_11ef_a60b_047c1617b143_14e1e1cb_f93d_11ef_a6ea_047c1617b143127.jpeg"/><Relationship Id="rId128" Type="http://schemas.openxmlformats.org/officeDocument/2006/relationships/image" Target="../media/fa083b9f_526f_11ef_a60b_047c1617b143_14e1e1b7_f93d_11ef_a6ea_047c1617b143128.jpeg"/><Relationship Id="rId129" Type="http://schemas.openxmlformats.org/officeDocument/2006/relationships/image" Target="../media/fa083ba1_526f_11ef_a60b_047c1617b143_14e1e1bb_f93d_11ef_a6ea_047c1617b143129.jpeg"/><Relationship Id="rId130" Type="http://schemas.openxmlformats.org/officeDocument/2006/relationships/image" Target="../media/fa083ba3_526f_11ef_a60b_047c1617b143_14e1e1bf_f93d_11ef_a6ea_047c1617b143130.jpeg"/><Relationship Id="rId131" Type="http://schemas.openxmlformats.org/officeDocument/2006/relationships/image" Target="../media/fa083ba5_526f_11ef_a60b_047c1617b143_14e1e1c5_f93d_11ef_a6ea_047c1617b143131.jpeg"/><Relationship Id="rId132" Type="http://schemas.openxmlformats.org/officeDocument/2006/relationships/image" Target="../media/fa083ba7_526f_11ef_a60b_047c1617b143_14e1e1c9_f93d_11ef_a6ea_047c1617b143132.jpeg"/><Relationship Id="rId133" Type="http://schemas.openxmlformats.org/officeDocument/2006/relationships/image" Target="../media/fa083ba9_526f_11ef_a60b_047c1617b143_14e1e1b9_f93d_11ef_a6ea_047c1617b143133.jpeg"/><Relationship Id="rId134" Type="http://schemas.openxmlformats.org/officeDocument/2006/relationships/image" Target="../media/0e9dc392_3aa3_11ed_a32e_00259070b484_a73d6b7b_3fbb_11ef_a5f3_047c1617b143134.jpeg"/><Relationship Id="rId135" Type="http://schemas.openxmlformats.org/officeDocument/2006/relationships/image" Target="../media/0e9dc394_3aa3_11ed_a32e_00259070b484_a73d6b7c_3fbb_11ef_a5f3_047c1617b143135.jpeg"/><Relationship Id="rId136" Type="http://schemas.openxmlformats.org/officeDocument/2006/relationships/image" Target="../media/0e9dc396_3aa3_11ed_a32e_00259070b484_a73d6b7d_3fbb_11ef_a5f3_047c1617b143136.jpeg"/><Relationship Id="rId137" Type="http://schemas.openxmlformats.org/officeDocument/2006/relationships/image" Target="../media/0e9dc398_3aa3_11ed_a32e_00259070b484_a73d6b7e_3fbb_11ef_a5f3_047c1617b143137.jpeg"/><Relationship Id="rId138" Type="http://schemas.openxmlformats.org/officeDocument/2006/relationships/image" Target="../media/3346f51b_0631_11ee_a455_047c1617b143_a73d6b7f_3fbb_11ef_a5f3_047c1617b143138.jpeg"/><Relationship Id="rId139" Type="http://schemas.openxmlformats.org/officeDocument/2006/relationships/image" Target="../media/3346f51d_0631_11ee_a455_047c1617b143_a73d6b80_3fbb_11ef_a5f3_047c1617b143139.jpeg"/><Relationship Id="rId140" Type="http://schemas.openxmlformats.org/officeDocument/2006/relationships/image" Target="../media/3346f51f_0631_11ee_a455_047c1617b143_a73d6b81_3fbb_11ef_a5f3_047c1617b143140.jpeg"/><Relationship Id="rId141" Type="http://schemas.openxmlformats.org/officeDocument/2006/relationships/image" Target="../media/3346f521_0631_11ee_a455_047c1617b143_a73d6b82_3fbb_11ef_a5f3_047c1617b143141.jpeg"/><Relationship Id="rId142" Type="http://schemas.openxmlformats.org/officeDocument/2006/relationships/image" Target="../media/1de2cf96_e54c_11ee_a57c_047c1617b143_a73d6b83_3fbb_11ef_a5f3_047c1617b143142.jpeg"/><Relationship Id="rId143" Type="http://schemas.openxmlformats.org/officeDocument/2006/relationships/image" Target="../media/1de2cf98_e54c_11ee_a57c_047c1617b143_a73d6b84_3fbb_11ef_a5f3_047c1617b1431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0" name="Image_138" descr="Image_13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1" name="Image_139" descr="Image_13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2" name="Image_140" descr="Image_14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3" name="Image_141" descr="Image_14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821935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J4*584.85</f>
        <v>0</v>
      </c>
      <c r="L4" s="5"/>
    </row>
    <row r="5" spans="1:12" customHeight="1" ht="105" outlineLevel="3">
      <c r="A5" s="1"/>
      <c r="B5" s="1">
        <v>821936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J5*1210.25</f>
        <v>0</v>
      </c>
      <c r="L5" s="5"/>
    </row>
    <row r="6" spans="1:12" customHeight="1" ht="105" outlineLevel="3">
      <c r="A6" s="1"/>
      <c r="B6" s="1">
        <v>821937</v>
      </c>
      <c r="C6" s="1" t="s">
        <v>21</v>
      </c>
      <c r="D6" s="1" t="s">
        <v>22</v>
      </c>
      <c r="E6" s="2" t="s">
        <v>23</v>
      </c>
      <c r="F6" s="2" t="s">
        <v>15</v>
      </c>
      <c r="G6" s="2">
        <v>10</v>
      </c>
      <c r="H6" s="2">
        <v>0</v>
      </c>
      <c r="I6" s="1">
        <v>0</v>
      </c>
      <c r="J6" s="3" t="s">
        <v>16</v>
      </c>
      <c r="K6" s="2" t="str">
        <f>J6*584.85</f>
        <v>0</v>
      </c>
      <c r="L6" s="5"/>
    </row>
    <row r="7" spans="1:12" customHeight="1" ht="105" outlineLevel="3">
      <c r="A7" s="1"/>
      <c r="B7" s="1">
        <v>821938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16</v>
      </c>
      <c r="K7" s="2" t="str">
        <f>J7*1010.07</f>
        <v>0</v>
      </c>
      <c r="L7" s="5"/>
    </row>
    <row r="8" spans="1:12" customHeight="1" ht="105" outlineLevel="3">
      <c r="A8" s="1"/>
      <c r="B8" s="1">
        <v>821942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-1</v>
      </c>
      <c r="H8" s="2">
        <v>0</v>
      </c>
      <c r="I8" s="1">
        <v>0</v>
      </c>
      <c r="J8" s="3" t="s">
        <v>16</v>
      </c>
      <c r="K8" s="2" t="str">
        <f>J8*1094.66</f>
        <v>0</v>
      </c>
      <c r="L8" s="5"/>
    </row>
    <row r="9" spans="1:12" customHeight="1" ht="105" outlineLevel="3">
      <c r="A9" s="1"/>
      <c r="B9" s="1">
        <v>821959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J9*1383.55</f>
        <v>0</v>
      </c>
      <c r="L9" s="5"/>
    </row>
    <row r="10" spans="1:12" customHeight="1" ht="105" outlineLevel="3">
      <c r="A10" s="1"/>
      <c r="B10" s="1">
        <v>821960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J10*1199.77</f>
        <v>0</v>
      </c>
      <c r="L10" s="5"/>
    </row>
    <row r="11" spans="1:12" customHeight="1" ht="105" outlineLevel="3">
      <c r="A11" s="1"/>
      <c r="B11" s="1">
        <v>821961</v>
      </c>
      <c r="C11" s="1" t="s">
        <v>40</v>
      </c>
      <c r="D11" s="1" t="s">
        <v>41</v>
      </c>
      <c r="E11" s="2" t="s">
        <v>42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J11*1199.77</f>
        <v>0</v>
      </c>
      <c r="L11" s="5"/>
    </row>
    <row r="12" spans="1:12" outlineLevel="1">
      <c r="A12" s="7" t="s">
        <v>43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</row>
    <row r="13" spans="1:12" outlineLevel="2">
      <c r="A13" s="8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824905</v>
      </c>
      <c r="C14" s="1" t="s">
        <v>45</v>
      </c>
      <c r="D14" s="1" t="s">
        <v>46</v>
      </c>
      <c r="E14" s="2" t="s">
        <v>47</v>
      </c>
      <c r="F14" s="2" t="s">
        <v>48</v>
      </c>
      <c r="G14" s="2" t="s">
        <v>49</v>
      </c>
      <c r="H14" s="2">
        <v>0</v>
      </c>
      <c r="I14" s="1">
        <v>0</v>
      </c>
      <c r="J14" s="3" t="s">
        <v>16</v>
      </c>
      <c r="K14" s="2" t="str">
        <f>J14*385.26</f>
        <v>0</v>
      </c>
      <c r="L14" s="5"/>
    </row>
    <row r="15" spans="1:12" customHeight="1" ht="105" outlineLevel="4">
      <c r="A15" s="1"/>
      <c r="B15" s="1">
        <v>824906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49</v>
      </c>
      <c r="H15" s="2">
        <v>0</v>
      </c>
      <c r="I15" s="1">
        <v>0</v>
      </c>
      <c r="J15" s="3" t="s">
        <v>16</v>
      </c>
      <c r="K15" s="2" t="str">
        <f>J15*476.00</f>
        <v>0</v>
      </c>
      <c r="L15" s="5"/>
    </row>
    <row r="16" spans="1:12" customHeight="1" ht="105" outlineLevel="4">
      <c r="A16" s="1"/>
      <c r="B16" s="1">
        <v>824907</v>
      </c>
      <c r="C16" s="1" t="s">
        <v>54</v>
      </c>
      <c r="D16" s="1" t="s">
        <v>55</v>
      </c>
      <c r="E16" s="2" t="s">
        <v>56</v>
      </c>
      <c r="F16" s="2" t="s">
        <v>57</v>
      </c>
      <c r="G16" s="2" t="s">
        <v>49</v>
      </c>
      <c r="H16" s="2">
        <v>0</v>
      </c>
      <c r="I16" s="1">
        <v>0</v>
      </c>
      <c r="J16" s="3" t="s">
        <v>16</v>
      </c>
      <c r="K16" s="2" t="str">
        <f>J16*404.60</f>
        <v>0</v>
      </c>
      <c r="L16" s="5"/>
    </row>
    <row r="17" spans="1:12" customHeight="1" ht="105" outlineLevel="4">
      <c r="A17" s="1"/>
      <c r="B17" s="1">
        <v>824908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16</v>
      </c>
      <c r="K17" s="2" t="str">
        <f>J17*502.78</f>
        <v>0</v>
      </c>
      <c r="L17" s="5"/>
    </row>
    <row r="18" spans="1:12" customHeight="1" ht="105" outlineLevel="4">
      <c r="A18" s="1"/>
      <c r="B18" s="1">
        <v>824909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J18*1692.78</f>
        <v>0</v>
      </c>
      <c r="L18" s="5"/>
    </row>
    <row r="19" spans="1:12" customHeight="1" ht="105" outlineLevel="4">
      <c r="A19" s="1"/>
      <c r="B19" s="1">
        <v>824910</v>
      </c>
      <c r="C19" s="1" t="s">
        <v>66</v>
      </c>
      <c r="D19" s="1" t="s">
        <v>67</v>
      </c>
      <c r="E19" s="2" t="s">
        <v>64</v>
      </c>
      <c r="F19" s="2" t="s">
        <v>68</v>
      </c>
      <c r="G19" s="2">
        <v>2</v>
      </c>
      <c r="H19" s="2">
        <v>0</v>
      </c>
      <c r="I19" s="1">
        <v>0</v>
      </c>
      <c r="J19" s="3" t="s">
        <v>16</v>
      </c>
      <c r="K19" s="2" t="str">
        <f>J19*1697.24</f>
        <v>0</v>
      </c>
      <c r="L19" s="5"/>
    </row>
    <row r="20" spans="1:12" customHeight="1" ht="105" outlineLevel="4">
      <c r="A20" s="1"/>
      <c r="B20" s="1">
        <v>824911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3</v>
      </c>
      <c r="H20" s="2">
        <v>0</v>
      </c>
      <c r="I20" s="1">
        <v>0</v>
      </c>
      <c r="J20" s="3" t="s">
        <v>16</v>
      </c>
      <c r="K20" s="2" t="str">
        <f>J20*2083.99</f>
        <v>0</v>
      </c>
      <c r="L20" s="5"/>
    </row>
    <row r="21" spans="1:12" customHeight="1" ht="105" outlineLevel="4">
      <c r="A21" s="1"/>
      <c r="B21" s="1">
        <v>824912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0</v>
      </c>
      <c r="H21" s="2">
        <v>0</v>
      </c>
      <c r="I21" s="1">
        <v>0</v>
      </c>
      <c r="J21" s="3" t="s">
        <v>16</v>
      </c>
      <c r="K21" s="2" t="str">
        <f>J21*911.84</f>
        <v>0</v>
      </c>
      <c r="L21" s="5"/>
    </row>
    <row r="22" spans="1:12" customHeight="1" ht="105" outlineLevel="4">
      <c r="A22" s="1"/>
      <c r="B22" s="1">
        <v>824913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3</v>
      </c>
      <c r="H22" s="2">
        <v>0</v>
      </c>
      <c r="I22" s="1">
        <v>0</v>
      </c>
      <c r="J22" s="3" t="s">
        <v>16</v>
      </c>
      <c r="K22" s="2" t="str">
        <f>J22*1044.23</f>
        <v>0</v>
      </c>
      <c r="L22" s="5"/>
    </row>
    <row r="23" spans="1:12" customHeight="1" ht="105" outlineLevel="4">
      <c r="A23" s="1"/>
      <c r="B23" s="1">
        <v>824914</v>
      </c>
      <c r="C23" s="1" t="s">
        <v>81</v>
      </c>
      <c r="D23" s="1" t="s">
        <v>82</v>
      </c>
      <c r="E23" s="2" t="s">
        <v>83</v>
      </c>
      <c r="F23" s="2" t="s">
        <v>84</v>
      </c>
      <c r="G23" s="2">
        <v>3</v>
      </c>
      <c r="H23" s="2">
        <v>0</v>
      </c>
      <c r="I23" s="1">
        <v>0</v>
      </c>
      <c r="J23" s="3" t="s">
        <v>16</v>
      </c>
      <c r="K23" s="2" t="str">
        <f>J23*1966.48</f>
        <v>0</v>
      </c>
      <c r="L23" s="5"/>
    </row>
    <row r="24" spans="1:12" customHeight="1" ht="105" outlineLevel="4">
      <c r="A24" s="1"/>
      <c r="B24" s="1">
        <v>824915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5</v>
      </c>
      <c r="H24" s="2">
        <v>0</v>
      </c>
      <c r="I24" s="1">
        <v>0</v>
      </c>
      <c r="J24" s="3" t="s">
        <v>16</v>
      </c>
      <c r="K24" s="2" t="str">
        <f>J24*2082.50</f>
        <v>0</v>
      </c>
      <c r="L24" s="5"/>
    </row>
    <row r="25" spans="1:12" customHeight="1" ht="105" outlineLevel="4">
      <c r="A25" s="1"/>
      <c r="B25" s="1">
        <v>884709</v>
      </c>
      <c r="C25" s="1" t="s">
        <v>89</v>
      </c>
      <c r="D25" s="1" t="s">
        <v>90</v>
      </c>
      <c r="E25" s="2" t="s">
        <v>91</v>
      </c>
      <c r="F25" s="2" t="s">
        <v>92</v>
      </c>
      <c r="G25" s="2">
        <v>0</v>
      </c>
      <c r="H25" s="2">
        <v>0</v>
      </c>
      <c r="I25" s="1">
        <v>0</v>
      </c>
      <c r="J25" s="3" t="s">
        <v>16</v>
      </c>
      <c r="K25" s="2" t="str">
        <f>J25*953.49</f>
        <v>0</v>
      </c>
      <c r="L25" s="5"/>
    </row>
    <row r="26" spans="1:12" customHeight="1" ht="105" outlineLevel="4">
      <c r="A26" s="1"/>
      <c r="B26" s="1">
        <v>884710</v>
      </c>
      <c r="C26" s="1" t="s">
        <v>93</v>
      </c>
      <c r="D26" s="1" t="s">
        <v>94</v>
      </c>
      <c r="E26" s="2" t="s">
        <v>95</v>
      </c>
      <c r="F26" s="2" t="s">
        <v>96</v>
      </c>
      <c r="G26" s="2">
        <v>6</v>
      </c>
      <c r="H26" s="2">
        <v>0</v>
      </c>
      <c r="I26" s="1">
        <v>0</v>
      </c>
      <c r="J26" s="3" t="s">
        <v>16</v>
      </c>
      <c r="K26" s="2" t="str">
        <f>J26*1024.89</f>
        <v>0</v>
      </c>
      <c r="L26" s="5"/>
    </row>
    <row r="27" spans="1:12" customHeight="1" ht="105" outlineLevel="4">
      <c r="A27" s="1"/>
      <c r="B27" s="1">
        <v>884711</v>
      </c>
      <c r="C27" s="1" t="s">
        <v>97</v>
      </c>
      <c r="D27" s="1" t="s">
        <v>98</v>
      </c>
      <c r="E27" s="2" t="s">
        <v>91</v>
      </c>
      <c r="F27" s="2" t="s">
        <v>99</v>
      </c>
      <c r="G27" s="2">
        <v>8</v>
      </c>
      <c r="H27" s="2">
        <v>0</v>
      </c>
      <c r="I27" s="1">
        <v>0</v>
      </c>
      <c r="J27" s="3" t="s">
        <v>16</v>
      </c>
      <c r="K27" s="2" t="str">
        <f>J27*950.51</f>
        <v>0</v>
      </c>
      <c r="L27" s="5"/>
    </row>
    <row r="28" spans="1:12" customHeight="1" ht="105" outlineLevel="4">
      <c r="A28" s="1"/>
      <c r="B28" s="1">
        <v>884712</v>
      </c>
      <c r="C28" s="1" t="s">
        <v>100</v>
      </c>
      <c r="D28" s="1" t="s">
        <v>101</v>
      </c>
      <c r="E28" s="2" t="s">
        <v>95</v>
      </c>
      <c r="F28" s="2" t="s">
        <v>102</v>
      </c>
      <c r="G28" s="2">
        <v>8</v>
      </c>
      <c r="H28" s="2">
        <v>0</v>
      </c>
      <c r="I28" s="1">
        <v>0</v>
      </c>
      <c r="J28" s="3" t="s">
        <v>16</v>
      </c>
      <c r="K28" s="2" t="str">
        <f>J28*1017.45</f>
        <v>0</v>
      </c>
      <c r="L28" s="5"/>
    </row>
    <row r="29" spans="1:12" outlineLevel="2">
      <c r="A29" s="8" t="s">
        <v>103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824901</v>
      </c>
      <c r="C30" s="1" t="s">
        <v>104</v>
      </c>
      <c r="D30" s="1" t="s">
        <v>105</v>
      </c>
      <c r="E30" s="2" t="s">
        <v>106</v>
      </c>
      <c r="F30" s="2" t="s">
        <v>107</v>
      </c>
      <c r="G30" s="2">
        <v>2</v>
      </c>
      <c r="H30" s="2">
        <v>0</v>
      </c>
      <c r="I30" s="1">
        <v>0</v>
      </c>
      <c r="J30" s="3" t="s">
        <v>16</v>
      </c>
      <c r="K30" s="2" t="str">
        <f>J30*3327.54</f>
        <v>0</v>
      </c>
      <c r="L30" s="5"/>
    </row>
    <row r="31" spans="1:12" customHeight="1" ht="105" outlineLevel="4">
      <c r="A31" s="1"/>
      <c r="B31" s="1">
        <v>824902</v>
      </c>
      <c r="C31" s="1" t="s">
        <v>108</v>
      </c>
      <c r="D31" s="1" t="s">
        <v>109</v>
      </c>
      <c r="E31" s="2" t="s">
        <v>110</v>
      </c>
      <c r="F31" s="2" t="s">
        <v>111</v>
      </c>
      <c r="G31" s="2">
        <v>0</v>
      </c>
      <c r="H31" s="2">
        <v>0</v>
      </c>
      <c r="I31" s="1">
        <v>0</v>
      </c>
      <c r="J31" s="3" t="s">
        <v>16</v>
      </c>
      <c r="K31" s="2" t="str">
        <f>J31*3629.50</f>
        <v>0</v>
      </c>
      <c r="L31" s="5"/>
    </row>
    <row r="32" spans="1:12" customHeight="1" ht="105" outlineLevel="4">
      <c r="A32" s="1"/>
      <c r="B32" s="1">
        <v>824903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0</v>
      </c>
      <c r="H32" s="2">
        <v>0</v>
      </c>
      <c r="I32" s="1">
        <v>0</v>
      </c>
      <c r="J32" s="3" t="s">
        <v>16</v>
      </c>
      <c r="K32" s="2" t="str">
        <f>J32*3916.59</f>
        <v>0</v>
      </c>
      <c r="L32" s="5"/>
    </row>
    <row r="33" spans="1:12" customHeight="1" ht="105" outlineLevel="4">
      <c r="A33" s="1"/>
      <c r="B33" s="1">
        <v>824904</v>
      </c>
      <c r="C33" s="1" t="s">
        <v>116</v>
      </c>
      <c r="D33" s="1" t="s">
        <v>117</v>
      </c>
      <c r="E33" s="2" t="s">
        <v>118</v>
      </c>
      <c r="F33" s="2" t="s">
        <v>119</v>
      </c>
      <c r="G33" s="2">
        <v>0</v>
      </c>
      <c r="H33" s="2">
        <v>0</v>
      </c>
      <c r="I33" s="1">
        <v>0</v>
      </c>
      <c r="J33" s="3" t="s">
        <v>16</v>
      </c>
      <c r="K33" s="2" t="str">
        <f>J33*4203.68</f>
        <v>0</v>
      </c>
      <c r="L33" s="5"/>
    </row>
    <row r="34" spans="1:12" customHeight="1" ht="105" outlineLevel="4">
      <c r="A34" s="1"/>
      <c r="B34" s="1">
        <v>837122</v>
      </c>
      <c r="C34" s="1" t="s">
        <v>120</v>
      </c>
      <c r="D34" s="1" t="s">
        <v>121</v>
      </c>
      <c r="E34" s="2" t="s">
        <v>122</v>
      </c>
      <c r="F34" s="2" t="s">
        <v>123</v>
      </c>
      <c r="G34" s="2">
        <v>2</v>
      </c>
      <c r="H34" s="2">
        <v>0</v>
      </c>
      <c r="I34" s="1">
        <v>0</v>
      </c>
      <c r="J34" s="3" t="s">
        <v>16</v>
      </c>
      <c r="K34" s="2" t="str">
        <f>J34*4532.41</f>
        <v>0</v>
      </c>
      <c r="L34" s="5"/>
    </row>
    <row r="35" spans="1:12" customHeight="1" ht="105" outlineLevel="4">
      <c r="A35" s="1"/>
      <c r="B35" s="1">
        <v>839821</v>
      </c>
      <c r="C35" s="1" t="s">
        <v>124</v>
      </c>
      <c r="D35" s="1" t="s">
        <v>125</v>
      </c>
      <c r="E35" s="2" t="s">
        <v>126</v>
      </c>
      <c r="F35" s="2" t="s">
        <v>127</v>
      </c>
      <c r="G35" s="2">
        <v>4</v>
      </c>
      <c r="H35" s="2">
        <v>0</v>
      </c>
      <c r="I35" s="1">
        <v>0</v>
      </c>
      <c r="J35" s="3" t="s">
        <v>16</v>
      </c>
      <c r="K35" s="2" t="str">
        <f>J35*2775.68</f>
        <v>0</v>
      </c>
      <c r="L35" s="5"/>
    </row>
    <row r="36" spans="1:12" customHeight="1" ht="105" outlineLevel="4">
      <c r="A36" s="1"/>
      <c r="B36" s="1">
        <v>839822</v>
      </c>
      <c r="C36" s="1" t="s">
        <v>128</v>
      </c>
      <c r="D36" s="1" t="s">
        <v>129</v>
      </c>
      <c r="E36" s="2" t="s">
        <v>130</v>
      </c>
      <c r="F36" s="2" t="s">
        <v>131</v>
      </c>
      <c r="G36" s="2">
        <v>2</v>
      </c>
      <c r="H36" s="2">
        <v>0</v>
      </c>
      <c r="I36" s="1">
        <v>0</v>
      </c>
      <c r="J36" s="3" t="s">
        <v>16</v>
      </c>
      <c r="K36" s="2" t="str">
        <f>J36*3052.35</f>
        <v>0</v>
      </c>
      <c r="L36" s="5"/>
    </row>
    <row r="37" spans="1:12" customHeight="1" ht="105" outlineLevel="4">
      <c r="A37" s="1"/>
      <c r="B37" s="1">
        <v>879314</v>
      </c>
      <c r="C37" s="1" t="s">
        <v>132</v>
      </c>
      <c r="D37" s="1" t="s">
        <v>133</v>
      </c>
      <c r="E37" s="2" t="s">
        <v>134</v>
      </c>
      <c r="F37" s="2" t="s">
        <v>135</v>
      </c>
      <c r="G37" s="2">
        <v>5</v>
      </c>
      <c r="H37" s="2">
        <v>0</v>
      </c>
      <c r="I37" s="1">
        <v>0</v>
      </c>
      <c r="J37" s="3" t="s">
        <v>16</v>
      </c>
      <c r="K37" s="2" t="str">
        <f>J37*3040.45</f>
        <v>0</v>
      </c>
      <c r="L37" s="5"/>
    </row>
    <row r="38" spans="1:12" customHeight="1" ht="105" outlineLevel="4">
      <c r="A38" s="1"/>
      <c r="B38" s="1">
        <v>879315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1</v>
      </c>
      <c r="H38" s="2">
        <v>0</v>
      </c>
      <c r="I38" s="1">
        <v>0</v>
      </c>
      <c r="J38" s="3" t="s">
        <v>16</v>
      </c>
      <c r="K38" s="2" t="str">
        <f>J38*3340.93</f>
        <v>0</v>
      </c>
      <c r="L38" s="5"/>
    </row>
    <row r="39" spans="1:12" customHeight="1" ht="105" outlineLevel="4">
      <c r="A39" s="1"/>
      <c r="B39" s="1">
        <v>879316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4</v>
      </c>
      <c r="H39" s="2">
        <v>0</v>
      </c>
      <c r="I39" s="1">
        <v>0</v>
      </c>
      <c r="J39" s="3" t="s">
        <v>16</v>
      </c>
      <c r="K39" s="2" t="str">
        <f>J39*3691.98</f>
        <v>0</v>
      </c>
      <c r="L39" s="5"/>
    </row>
    <row r="40" spans="1:12" customHeight="1" ht="105" outlineLevel="4">
      <c r="A40" s="1"/>
      <c r="B40" s="1">
        <v>879317</v>
      </c>
      <c r="C40" s="1" t="s">
        <v>144</v>
      </c>
      <c r="D40" s="1" t="s">
        <v>145</v>
      </c>
      <c r="E40" s="2" t="s">
        <v>146</v>
      </c>
      <c r="F40" s="2" t="s">
        <v>147</v>
      </c>
      <c r="G40" s="2">
        <v>2</v>
      </c>
      <c r="H40" s="2">
        <v>0</v>
      </c>
      <c r="I40" s="1">
        <v>0</v>
      </c>
      <c r="J40" s="3" t="s">
        <v>16</v>
      </c>
      <c r="K40" s="2" t="str">
        <f>J40*3946.34</f>
        <v>0</v>
      </c>
      <c r="L40" s="5"/>
    </row>
    <row r="41" spans="1:12" customHeight="1" ht="105" outlineLevel="4">
      <c r="A41" s="1"/>
      <c r="B41" s="1">
        <v>884597</v>
      </c>
      <c r="C41" s="1" t="s">
        <v>148</v>
      </c>
      <c r="D41" s="1" t="s">
        <v>149</v>
      </c>
      <c r="E41" s="2" t="s">
        <v>150</v>
      </c>
      <c r="F41" s="2" t="s">
        <v>151</v>
      </c>
      <c r="G41" s="2">
        <v>0</v>
      </c>
      <c r="H41" s="2">
        <v>0</v>
      </c>
      <c r="I41" s="1">
        <v>0</v>
      </c>
      <c r="J41" s="3" t="s">
        <v>16</v>
      </c>
      <c r="K41" s="2" t="str">
        <f>J41*4737.69</f>
        <v>0</v>
      </c>
      <c r="L41" s="5"/>
    </row>
    <row r="42" spans="1:12" customHeight="1" ht="105" outlineLevel="4">
      <c r="A42" s="1"/>
      <c r="B42" s="1">
        <v>884598</v>
      </c>
      <c r="C42" s="1" t="s">
        <v>152</v>
      </c>
      <c r="D42" s="1" t="s">
        <v>153</v>
      </c>
      <c r="E42" s="2" t="s">
        <v>154</v>
      </c>
      <c r="F42" s="2" t="s">
        <v>155</v>
      </c>
      <c r="G42" s="2">
        <v>0</v>
      </c>
      <c r="H42" s="2">
        <v>0</v>
      </c>
      <c r="I42" s="1">
        <v>0</v>
      </c>
      <c r="J42" s="3" t="s">
        <v>16</v>
      </c>
      <c r="K42" s="2" t="str">
        <f>J42*5067.91</f>
        <v>0</v>
      </c>
      <c r="L42" s="5"/>
    </row>
    <row r="43" spans="1:12" customHeight="1" ht="105" outlineLevel="4">
      <c r="A43" s="1"/>
      <c r="B43" s="1">
        <v>884599</v>
      </c>
      <c r="C43" s="1" t="s">
        <v>156</v>
      </c>
      <c r="D43" s="1" t="s">
        <v>157</v>
      </c>
      <c r="E43" s="2" t="s">
        <v>158</v>
      </c>
      <c r="F43" s="2" t="s">
        <v>159</v>
      </c>
      <c r="G43" s="2">
        <v>0</v>
      </c>
      <c r="H43" s="2">
        <v>0</v>
      </c>
      <c r="I43" s="1">
        <v>0</v>
      </c>
      <c r="J43" s="3" t="s">
        <v>16</v>
      </c>
      <c r="K43" s="2" t="str">
        <f>J43*5320.79</f>
        <v>0</v>
      </c>
      <c r="L43" s="5"/>
    </row>
    <row r="44" spans="1:12" customHeight="1" ht="105" outlineLevel="4">
      <c r="A44" s="1"/>
      <c r="B44" s="1">
        <v>884600</v>
      </c>
      <c r="C44" s="1" t="s">
        <v>160</v>
      </c>
      <c r="D44" s="1" t="s">
        <v>161</v>
      </c>
      <c r="E44" s="2" t="s">
        <v>162</v>
      </c>
      <c r="F44" s="2" t="s">
        <v>163</v>
      </c>
      <c r="G44" s="2">
        <v>0</v>
      </c>
      <c r="H44" s="2">
        <v>0</v>
      </c>
      <c r="I44" s="1">
        <v>0</v>
      </c>
      <c r="J44" s="3" t="s">
        <v>16</v>
      </c>
      <c r="K44" s="2" t="str">
        <f>J44*5906.86</f>
        <v>0</v>
      </c>
      <c r="L44" s="5"/>
    </row>
    <row r="45" spans="1:12" customHeight="1" ht="105" outlineLevel="4">
      <c r="A45" s="1"/>
      <c r="B45" s="1">
        <v>884601</v>
      </c>
      <c r="C45" s="1" t="s">
        <v>164</v>
      </c>
      <c r="D45" s="1" t="s">
        <v>165</v>
      </c>
      <c r="E45" s="2" t="s">
        <v>166</v>
      </c>
      <c r="F45" s="2" t="s">
        <v>167</v>
      </c>
      <c r="G45" s="2">
        <v>0</v>
      </c>
      <c r="H45" s="2">
        <v>0</v>
      </c>
      <c r="I45" s="1">
        <v>0</v>
      </c>
      <c r="J45" s="3" t="s">
        <v>16</v>
      </c>
      <c r="K45" s="2" t="str">
        <f>J45*6318.90</f>
        <v>0</v>
      </c>
      <c r="L45" s="5"/>
    </row>
    <row r="46" spans="1:12" customHeight="1" ht="105" outlineLevel="4">
      <c r="A46" s="1"/>
      <c r="B46" s="1">
        <v>884602</v>
      </c>
      <c r="C46" s="1" t="s">
        <v>168</v>
      </c>
      <c r="D46" s="1" t="s">
        <v>169</v>
      </c>
      <c r="E46" s="2" t="s">
        <v>170</v>
      </c>
      <c r="F46" s="2" t="s">
        <v>171</v>
      </c>
      <c r="G46" s="2">
        <v>0</v>
      </c>
      <c r="H46" s="2">
        <v>0</v>
      </c>
      <c r="I46" s="1">
        <v>0</v>
      </c>
      <c r="J46" s="3" t="s">
        <v>16</v>
      </c>
      <c r="K46" s="2" t="str">
        <f>J46*6942.16</f>
        <v>0</v>
      </c>
      <c r="L46" s="5"/>
    </row>
    <row r="47" spans="1:12" customHeight="1" ht="105" outlineLevel="4">
      <c r="A47" s="1"/>
      <c r="B47" s="1">
        <v>884603</v>
      </c>
      <c r="C47" s="1" t="s">
        <v>172</v>
      </c>
      <c r="D47" s="1" t="s">
        <v>173</v>
      </c>
      <c r="E47" s="2" t="s">
        <v>174</v>
      </c>
      <c r="F47" s="2" t="s">
        <v>175</v>
      </c>
      <c r="G47" s="2">
        <v>0</v>
      </c>
      <c r="H47" s="2">
        <v>0</v>
      </c>
      <c r="I47" s="1">
        <v>0</v>
      </c>
      <c r="J47" s="3" t="s">
        <v>16</v>
      </c>
      <c r="K47" s="2" t="str">
        <f>J47*7288.75</f>
        <v>0</v>
      </c>
      <c r="L47" s="5"/>
    </row>
    <row r="48" spans="1:12" customHeight="1" ht="105" outlineLevel="4">
      <c r="A48" s="1"/>
      <c r="B48" s="1">
        <v>884604</v>
      </c>
      <c r="C48" s="1" t="s">
        <v>176</v>
      </c>
      <c r="D48" s="1" t="s">
        <v>177</v>
      </c>
      <c r="E48" s="2" t="s">
        <v>178</v>
      </c>
      <c r="F48" s="2" t="s">
        <v>179</v>
      </c>
      <c r="G48" s="2">
        <v>0</v>
      </c>
      <c r="H48" s="2">
        <v>0</v>
      </c>
      <c r="I48" s="1">
        <v>0</v>
      </c>
      <c r="J48" s="3" t="s">
        <v>16</v>
      </c>
      <c r="K48" s="2" t="str">
        <f>J48*3091.03</f>
        <v>0</v>
      </c>
      <c r="L48" s="5"/>
    </row>
    <row r="49" spans="1:12" customHeight="1" ht="105" outlineLevel="4">
      <c r="A49" s="1"/>
      <c r="B49" s="1">
        <v>884605</v>
      </c>
      <c r="C49" s="1" t="s">
        <v>180</v>
      </c>
      <c r="D49" s="1" t="s">
        <v>181</v>
      </c>
      <c r="E49" s="2" t="s">
        <v>182</v>
      </c>
      <c r="F49" s="2" t="s">
        <v>183</v>
      </c>
      <c r="G49" s="2">
        <v>0</v>
      </c>
      <c r="H49" s="2">
        <v>0</v>
      </c>
      <c r="I49" s="1">
        <v>0</v>
      </c>
      <c r="J49" s="3" t="s">
        <v>16</v>
      </c>
      <c r="K49" s="2" t="str">
        <f>J49*3485.21</f>
        <v>0</v>
      </c>
      <c r="L49" s="5"/>
    </row>
    <row r="50" spans="1:12" customHeight="1" ht="105" outlineLevel="4">
      <c r="A50" s="1"/>
      <c r="B50" s="1">
        <v>884606</v>
      </c>
      <c r="C50" s="1" t="s">
        <v>184</v>
      </c>
      <c r="D50" s="1" t="s">
        <v>185</v>
      </c>
      <c r="E50" s="2" t="s">
        <v>186</v>
      </c>
      <c r="F50" s="2" t="s">
        <v>187</v>
      </c>
      <c r="G50" s="2">
        <v>0</v>
      </c>
      <c r="H50" s="2">
        <v>0</v>
      </c>
      <c r="I50" s="1">
        <v>0</v>
      </c>
      <c r="J50" s="3" t="s">
        <v>16</v>
      </c>
      <c r="K50" s="2" t="str">
        <f>J50*3830.31</f>
        <v>0</v>
      </c>
      <c r="L50" s="5"/>
    </row>
    <row r="51" spans="1:12" customHeight="1" ht="105" outlineLevel="4">
      <c r="A51" s="1"/>
      <c r="B51" s="1">
        <v>884607</v>
      </c>
      <c r="C51" s="1" t="s">
        <v>188</v>
      </c>
      <c r="D51" s="1" t="s">
        <v>189</v>
      </c>
      <c r="E51" s="2" t="s">
        <v>190</v>
      </c>
      <c r="F51" s="2" t="s">
        <v>191</v>
      </c>
      <c r="G51" s="2">
        <v>0</v>
      </c>
      <c r="H51" s="2">
        <v>0</v>
      </c>
      <c r="I51" s="1">
        <v>0</v>
      </c>
      <c r="J51" s="3" t="s">
        <v>16</v>
      </c>
      <c r="K51" s="2" t="str">
        <f>J51*3863.04</f>
        <v>0</v>
      </c>
      <c r="L51" s="5"/>
    </row>
    <row r="52" spans="1:12" customHeight="1" ht="105" outlineLevel="4">
      <c r="A52" s="1"/>
      <c r="B52" s="1">
        <v>884608</v>
      </c>
      <c r="C52" s="1" t="s">
        <v>192</v>
      </c>
      <c r="D52" s="1" t="s">
        <v>193</v>
      </c>
      <c r="E52" s="2" t="s">
        <v>194</v>
      </c>
      <c r="F52" s="2" t="s">
        <v>195</v>
      </c>
      <c r="G52" s="2">
        <v>0</v>
      </c>
      <c r="H52" s="2">
        <v>0</v>
      </c>
      <c r="I52" s="1">
        <v>0</v>
      </c>
      <c r="J52" s="3" t="s">
        <v>16</v>
      </c>
      <c r="K52" s="2" t="str">
        <f>J52*4557.70</f>
        <v>0</v>
      </c>
      <c r="L52" s="5"/>
    </row>
    <row r="53" spans="1:12" customHeight="1" ht="105" outlineLevel="4">
      <c r="A53" s="1"/>
      <c r="B53" s="1">
        <v>884609</v>
      </c>
      <c r="C53" s="1" t="s">
        <v>196</v>
      </c>
      <c r="D53" s="1" t="s">
        <v>197</v>
      </c>
      <c r="E53" s="2" t="s">
        <v>198</v>
      </c>
      <c r="F53" s="2" t="s">
        <v>199</v>
      </c>
      <c r="G53" s="2">
        <v>0</v>
      </c>
      <c r="H53" s="2">
        <v>0</v>
      </c>
      <c r="I53" s="1">
        <v>0</v>
      </c>
      <c r="J53" s="3" t="s">
        <v>16</v>
      </c>
      <c r="K53" s="2" t="str">
        <f>J53*4937.01</f>
        <v>0</v>
      </c>
      <c r="L53" s="5"/>
    </row>
    <row r="54" spans="1:12" customHeight="1" ht="105" outlineLevel="4">
      <c r="A54" s="1"/>
      <c r="B54" s="1">
        <v>884610</v>
      </c>
      <c r="C54" s="1" t="s">
        <v>200</v>
      </c>
      <c r="D54" s="1" t="s">
        <v>201</v>
      </c>
      <c r="E54" s="2" t="s">
        <v>202</v>
      </c>
      <c r="F54" s="2" t="s">
        <v>203</v>
      </c>
      <c r="G54" s="2">
        <v>0</v>
      </c>
      <c r="H54" s="2">
        <v>0</v>
      </c>
      <c r="I54" s="1">
        <v>0</v>
      </c>
      <c r="J54" s="3" t="s">
        <v>16</v>
      </c>
      <c r="K54" s="2" t="str">
        <f>J54*5277.65</f>
        <v>0</v>
      </c>
      <c r="L54" s="5"/>
    </row>
    <row r="55" spans="1:12" customHeight="1" ht="105" outlineLevel="4">
      <c r="A55" s="1"/>
      <c r="B55" s="1">
        <v>880057</v>
      </c>
      <c r="C55" s="1" t="s">
        <v>204</v>
      </c>
      <c r="D55" s="1" t="s">
        <v>205</v>
      </c>
      <c r="E55" s="2" t="s">
        <v>206</v>
      </c>
      <c r="F55" s="2" t="s">
        <v>207</v>
      </c>
      <c r="G55" s="2">
        <v>3</v>
      </c>
      <c r="H55" s="2">
        <v>0</v>
      </c>
      <c r="I55" s="1">
        <v>0</v>
      </c>
      <c r="J55" s="3" t="s">
        <v>16</v>
      </c>
      <c r="K55" s="2" t="str">
        <f>J55*2555.53</f>
        <v>0</v>
      </c>
      <c r="L55" s="5"/>
    </row>
    <row r="56" spans="1:12" customHeight="1" ht="105" outlineLevel="4">
      <c r="A56" s="1"/>
      <c r="B56" s="1">
        <v>880058</v>
      </c>
      <c r="C56" s="1" t="s">
        <v>208</v>
      </c>
      <c r="D56" s="1" t="s">
        <v>209</v>
      </c>
      <c r="E56" s="2" t="s">
        <v>210</v>
      </c>
      <c r="F56" s="2" t="s">
        <v>211</v>
      </c>
      <c r="G56" s="2">
        <v>2</v>
      </c>
      <c r="H56" s="2">
        <v>0</v>
      </c>
      <c r="I56" s="1">
        <v>0</v>
      </c>
      <c r="J56" s="3" t="s">
        <v>16</v>
      </c>
      <c r="K56" s="2" t="str">
        <f>J56*2534.70</f>
        <v>0</v>
      </c>
      <c r="L56" s="5"/>
    </row>
    <row r="57" spans="1:12" customHeight="1" ht="105" outlineLevel="4">
      <c r="A57" s="1"/>
      <c r="B57" s="1">
        <v>880059</v>
      </c>
      <c r="C57" s="1" t="s">
        <v>212</v>
      </c>
      <c r="D57" s="1" t="s">
        <v>213</v>
      </c>
      <c r="E57" s="2" t="s">
        <v>214</v>
      </c>
      <c r="F57" s="2" t="s">
        <v>215</v>
      </c>
      <c r="G57" s="2">
        <v>0</v>
      </c>
      <c r="H57" s="2">
        <v>0</v>
      </c>
      <c r="I57" s="1">
        <v>0</v>
      </c>
      <c r="J57" s="3" t="s">
        <v>16</v>
      </c>
      <c r="K57" s="2" t="str">
        <f>J57*4342.01</f>
        <v>0</v>
      </c>
      <c r="L57" s="5"/>
    </row>
    <row r="58" spans="1:12" outlineLevel="2">
      <c r="A58" s="8" t="s">
        <v>216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824896</v>
      </c>
      <c r="C59" s="1" t="s">
        <v>217</v>
      </c>
      <c r="D59" s="1" t="s">
        <v>218</v>
      </c>
      <c r="E59" s="2" t="s">
        <v>219</v>
      </c>
      <c r="F59" s="2" t="s">
        <v>220</v>
      </c>
      <c r="G59" s="2">
        <v>2</v>
      </c>
      <c r="H59" s="2">
        <v>0</v>
      </c>
      <c r="I59" s="1">
        <v>0</v>
      </c>
      <c r="J59" s="3" t="s">
        <v>16</v>
      </c>
      <c r="K59" s="2" t="str">
        <f>J59*3479.26</f>
        <v>0</v>
      </c>
      <c r="L59" s="5"/>
    </row>
    <row r="60" spans="1:12" customHeight="1" ht="105" outlineLevel="4">
      <c r="A60" s="1"/>
      <c r="B60" s="1">
        <v>824897</v>
      </c>
      <c r="C60" s="1" t="s">
        <v>221</v>
      </c>
      <c r="D60" s="1" t="s">
        <v>222</v>
      </c>
      <c r="E60" s="2" t="s">
        <v>223</v>
      </c>
      <c r="F60" s="2" t="s">
        <v>224</v>
      </c>
      <c r="G60" s="2">
        <v>0</v>
      </c>
      <c r="H60" s="2">
        <v>0</v>
      </c>
      <c r="I60" s="1">
        <v>0</v>
      </c>
      <c r="J60" s="3" t="s">
        <v>16</v>
      </c>
      <c r="K60" s="2" t="str">
        <f>J60*3822.88</f>
        <v>0</v>
      </c>
      <c r="L60" s="5"/>
    </row>
    <row r="61" spans="1:12" customHeight="1" ht="105" outlineLevel="4">
      <c r="A61" s="1"/>
      <c r="B61" s="1">
        <v>824898</v>
      </c>
      <c r="C61" s="1" t="s">
        <v>225</v>
      </c>
      <c r="D61" s="1" t="s">
        <v>226</v>
      </c>
      <c r="E61" s="2" t="s">
        <v>227</v>
      </c>
      <c r="F61" s="2" t="s">
        <v>228</v>
      </c>
      <c r="G61" s="2">
        <v>3</v>
      </c>
      <c r="H61" s="2">
        <v>0</v>
      </c>
      <c r="I61" s="1">
        <v>0</v>
      </c>
      <c r="J61" s="3" t="s">
        <v>16</v>
      </c>
      <c r="K61" s="2" t="str">
        <f>J61*3852.63</f>
        <v>0</v>
      </c>
      <c r="L61" s="5"/>
    </row>
    <row r="62" spans="1:12" customHeight="1" ht="105" outlineLevel="4">
      <c r="A62" s="1"/>
      <c r="B62" s="1">
        <v>824899</v>
      </c>
      <c r="C62" s="1" t="s">
        <v>229</v>
      </c>
      <c r="D62" s="1" t="s">
        <v>230</v>
      </c>
      <c r="E62" s="2" t="s">
        <v>231</v>
      </c>
      <c r="F62" s="2" t="s">
        <v>232</v>
      </c>
      <c r="G62" s="2">
        <v>4</v>
      </c>
      <c r="H62" s="2">
        <v>0</v>
      </c>
      <c r="I62" s="1">
        <v>0</v>
      </c>
      <c r="J62" s="3" t="s">
        <v>16</v>
      </c>
      <c r="K62" s="2" t="str">
        <f>J62*4487.79</f>
        <v>0</v>
      </c>
      <c r="L62" s="5"/>
    </row>
    <row r="63" spans="1:12" customHeight="1" ht="105" outlineLevel="4">
      <c r="A63" s="1"/>
      <c r="B63" s="1">
        <v>824900</v>
      </c>
      <c r="C63" s="1" t="s">
        <v>233</v>
      </c>
      <c r="D63" s="1" t="s">
        <v>234</v>
      </c>
      <c r="E63" s="2" t="s">
        <v>235</v>
      </c>
      <c r="F63" s="2" t="s">
        <v>236</v>
      </c>
      <c r="G63" s="2">
        <v>2</v>
      </c>
      <c r="H63" s="2">
        <v>0</v>
      </c>
      <c r="I63" s="1">
        <v>4</v>
      </c>
      <c r="J63" s="3" t="s">
        <v>16</v>
      </c>
      <c r="K63" s="2" t="str">
        <f>J63*4831.40</f>
        <v>0</v>
      </c>
      <c r="L63" s="5"/>
    </row>
    <row r="64" spans="1:12" customHeight="1" ht="105" outlineLevel="4">
      <c r="A64" s="1"/>
      <c r="B64" s="1">
        <v>829330</v>
      </c>
      <c r="C64" s="1" t="s">
        <v>237</v>
      </c>
      <c r="D64" s="1" t="s">
        <v>238</v>
      </c>
      <c r="E64" s="2" t="s">
        <v>239</v>
      </c>
      <c r="F64" s="2" t="s">
        <v>240</v>
      </c>
      <c r="G64" s="2">
        <v>1</v>
      </c>
      <c r="H64" s="2">
        <v>0</v>
      </c>
      <c r="I64" s="1">
        <v>0</v>
      </c>
      <c r="J64" s="3" t="s">
        <v>16</v>
      </c>
      <c r="K64" s="2" t="str">
        <f>J64*3184.74</f>
        <v>0</v>
      </c>
      <c r="L64" s="5"/>
    </row>
    <row r="65" spans="1:12" customHeight="1" ht="105" outlineLevel="4">
      <c r="A65" s="1"/>
      <c r="B65" s="1">
        <v>829331</v>
      </c>
      <c r="C65" s="1" t="s">
        <v>241</v>
      </c>
      <c r="D65" s="1" t="s">
        <v>242</v>
      </c>
      <c r="E65" s="2" t="s">
        <v>243</v>
      </c>
      <c r="F65" s="2" t="s">
        <v>244</v>
      </c>
      <c r="G65" s="2">
        <v>2</v>
      </c>
      <c r="H65" s="2">
        <v>0</v>
      </c>
      <c r="I65" s="1">
        <v>0</v>
      </c>
      <c r="J65" s="3" t="s">
        <v>16</v>
      </c>
      <c r="K65" s="2" t="str">
        <f>J65*3526.86</f>
        <v>0</v>
      </c>
      <c r="L65" s="5"/>
    </row>
    <row r="66" spans="1:12" customHeight="1" ht="105" outlineLevel="4">
      <c r="A66" s="1"/>
      <c r="B66" s="1">
        <v>829332</v>
      </c>
      <c r="C66" s="1" t="s">
        <v>245</v>
      </c>
      <c r="D66" s="1" t="s">
        <v>246</v>
      </c>
      <c r="E66" s="2" t="s">
        <v>247</v>
      </c>
      <c r="F66" s="2" t="s">
        <v>248</v>
      </c>
      <c r="G66" s="2">
        <v>5</v>
      </c>
      <c r="H66" s="2">
        <v>0</v>
      </c>
      <c r="I66" s="1">
        <v>0</v>
      </c>
      <c r="J66" s="3" t="s">
        <v>16</v>
      </c>
      <c r="K66" s="2" t="str">
        <f>J66*3934.44</f>
        <v>0</v>
      </c>
      <c r="L66" s="5"/>
    </row>
    <row r="67" spans="1:12" customHeight="1" ht="105" outlineLevel="4">
      <c r="A67" s="1"/>
      <c r="B67" s="1">
        <v>829333</v>
      </c>
      <c r="C67" s="1" t="s">
        <v>249</v>
      </c>
      <c r="D67" s="1" t="s">
        <v>250</v>
      </c>
      <c r="E67" s="2" t="s">
        <v>251</v>
      </c>
      <c r="F67" s="2" t="s">
        <v>252</v>
      </c>
      <c r="G67" s="2">
        <v>7</v>
      </c>
      <c r="H67" s="2">
        <v>0</v>
      </c>
      <c r="I67" s="1">
        <v>0</v>
      </c>
      <c r="J67" s="3" t="s">
        <v>16</v>
      </c>
      <c r="K67" s="2" t="str">
        <f>J67*4278.05</f>
        <v>0</v>
      </c>
      <c r="L67" s="5"/>
    </row>
    <row r="68" spans="1:12" customHeight="1" ht="105" outlineLevel="4">
      <c r="A68" s="1"/>
      <c r="B68" s="1">
        <v>839820</v>
      </c>
      <c r="C68" s="1" t="s">
        <v>253</v>
      </c>
      <c r="D68" s="1" t="s">
        <v>254</v>
      </c>
      <c r="E68" s="2" t="s">
        <v>255</v>
      </c>
      <c r="F68" s="2" t="s">
        <v>256</v>
      </c>
      <c r="G68" s="2">
        <v>1</v>
      </c>
      <c r="H68" s="2">
        <v>0</v>
      </c>
      <c r="I68" s="1">
        <v>0</v>
      </c>
      <c r="J68" s="3" t="s">
        <v>16</v>
      </c>
      <c r="K68" s="2" t="str">
        <f>J68*3213.00</f>
        <v>0</v>
      </c>
      <c r="L68" s="5"/>
    </row>
    <row r="69" spans="1:12" customHeight="1" ht="105" outlineLevel="4">
      <c r="A69" s="1"/>
      <c r="B69" s="1">
        <v>868535</v>
      </c>
      <c r="C69" s="1" t="s">
        <v>257</v>
      </c>
      <c r="D69" s="1" t="s">
        <v>258</v>
      </c>
      <c r="E69" s="2" t="s">
        <v>259</v>
      </c>
      <c r="F69" s="2" t="s">
        <v>260</v>
      </c>
      <c r="G69" s="2">
        <v>2</v>
      </c>
      <c r="H69" s="2">
        <v>0</v>
      </c>
      <c r="I69" s="1">
        <v>0</v>
      </c>
      <c r="J69" s="3" t="s">
        <v>16</v>
      </c>
      <c r="K69" s="2" t="str">
        <f>J69*3598.26</f>
        <v>0</v>
      </c>
      <c r="L69" s="5"/>
    </row>
    <row r="70" spans="1:12" customHeight="1" ht="105" outlineLevel="4">
      <c r="A70" s="1"/>
      <c r="B70" s="1">
        <v>868536</v>
      </c>
      <c r="C70" s="1" t="s">
        <v>261</v>
      </c>
      <c r="D70" s="1" t="s">
        <v>262</v>
      </c>
      <c r="E70" s="2" t="s">
        <v>263</v>
      </c>
      <c r="F70" s="2" t="s">
        <v>264</v>
      </c>
      <c r="G70" s="2">
        <v>0</v>
      </c>
      <c r="H70" s="2">
        <v>0</v>
      </c>
      <c r="I70" s="1">
        <v>0</v>
      </c>
      <c r="J70" s="3" t="s">
        <v>16</v>
      </c>
      <c r="K70" s="2" t="str">
        <f>J70*4112.94</f>
        <v>0</v>
      </c>
      <c r="L70" s="5"/>
    </row>
    <row r="71" spans="1:12" customHeight="1" ht="105" outlineLevel="4">
      <c r="A71" s="1"/>
      <c r="B71" s="1">
        <v>868537</v>
      </c>
      <c r="C71" s="1" t="s">
        <v>265</v>
      </c>
      <c r="D71" s="1" t="s">
        <v>266</v>
      </c>
      <c r="E71" s="2" t="s">
        <v>267</v>
      </c>
      <c r="F71" s="2" t="s">
        <v>268</v>
      </c>
      <c r="G71" s="2">
        <v>2</v>
      </c>
      <c r="H71" s="2">
        <v>0</v>
      </c>
      <c r="I71" s="1">
        <v>0</v>
      </c>
      <c r="J71" s="3" t="s">
        <v>16</v>
      </c>
      <c r="K71" s="2" t="str">
        <f>J71*4356.89</f>
        <v>0</v>
      </c>
      <c r="L71" s="5"/>
    </row>
    <row r="72" spans="1:12" customHeight="1" ht="105" outlineLevel="4">
      <c r="A72" s="1"/>
      <c r="B72" s="1">
        <v>868538</v>
      </c>
      <c r="C72" s="1" t="s">
        <v>269</v>
      </c>
      <c r="D72" s="1" t="s">
        <v>270</v>
      </c>
      <c r="E72" s="2" t="s">
        <v>271</v>
      </c>
      <c r="F72" s="2" t="s">
        <v>272</v>
      </c>
      <c r="G72" s="2">
        <v>7</v>
      </c>
      <c r="H72" s="2">
        <v>0</v>
      </c>
      <c r="I72" s="1">
        <v>0</v>
      </c>
      <c r="J72" s="3" t="s">
        <v>16</v>
      </c>
      <c r="K72" s="2" t="str">
        <f>J72*4758.51</f>
        <v>0</v>
      </c>
      <c r="L72" s="5"/>
    </row>
    <row r="73" spans="1:12" customHeight="1" ht="105" outlineLevel="4">
      <c r="A73" s="1"/>
      <c r="B73" s="1">
        <v>871413</v>
      </c>
      <c r="C73" s="1" t="s">
        <v>273</v>
      </c>
      <c r="D73" s="1" t="s">
        <v>274</v>
      </c>
      <c r="E73" s="2" t="s">
        <v>275</v>
      </c>
      <c r="F73" s="2" t="s">
        <v>276</v>
      </c>
      <c r="G73" s="2">
        <v>0</v>
      </c>
      <c r="H73" s="2">
        <v>0</v>
      </c>
      <c r="I73" s="1">
        <v>4</v>
      </c>
      <c r="J73" s="3" t="s">
        <v>16</v>
      </c>
      <c r="K73" s="2" t="str">
        <f>J73*2817.33</f>
        <v>0</v>
      </c>
      <c r="L73" s="5"/>
    </row>
    <row r="74" spans="1:12" customHeight="1" ht="105" outlineLevel="4">
      <c r="A74" s="1"/>
      <c r="B74" s="1">
        <v>879348</v>
      </c>
      <c r="C74" s="1" t="s">
        <v>277</v>
      </c>
      <c r="D74" s="1" t="s">
        <v>278</v>
      </c>
      <c r="E74" s="2" t="s">
        <v>279</v>
      </c>
      <c r="F74" s="2" t="s">
        <v>280</v>
      </c>
      <c r="G74" s="2">
        <v>0</v>
      </c>
      <c r="H74" s="2">
        <v>0</v>
      </c>
      <c r="I74" s="1">
        <v>0</v>
      </c>
      <c r="J74" s="3" t="s">
        <v>16</v>
      </c>
      <c r="K74" s="2" t="str">
        <f>J74*3178.79</f>
        <v>0</v>
      </c>
      <c r="L74" s="5"/>
    </row>
    <row r="75" spans="1:12" customHeight="1" ht="105" outlineLevel="4">
      <c r="A75" s="1"/>
      <c r="B75" s="1">
        <v>879349</v>
      </c>
      <c r="C75" s="1" t="s">
        <v>281</v>
      </c>
      <c r="D75" s="1" t="s">
        <v>282</v>
      </c>
      <c r="E75" s="2" t="s">
        <v>283</v>
      </c>
      <c r="F75" s="2" t="s">
        <v>284</v>
      </c>
      <c r="G75" s="2">
        <v>0</v>
      </c>
      <c r="H75" s="2">
        <v>0</v>
      </c>
      <c r="I75" s="1">
        <v>0</v>
      </c>
      <c r="J75" s="3" t="s">
        <v>16</v>
      </c>
      <c r="K75" s="2" t="str">
        <f>J75*3584.88</f>
        <v>0</v>
      </c>
      <c r="L75" s="5"/>
    </row>
    <row r="76" spans="1:12" customHeight="1" ht="105" outlineLevel="4">
      <c r="A76" s="1"/>
      <c r="B76" s="1">
        <v>879350</v>
      </c>
      <c r="C76" s="1" t="s">
        <v>285</v>
      </c>
      <c r="D76" s="1" t="s">
        <v>286</v>
      </c>
      <c r="E76" s="2" t="s">
        <v>287</v>
      </c>
      <c r="F76" s="2" t="s">
        <v>288</v>
      </c>
      <c r="G76" s="2">
        <v>4</v>
      </c>
      <c r="H76" s="2">
        <v>0</v>
      </c>
      <c r="I76" s="1">
        <v>0</v>
      </c>
      <c r="J76" s="3" t="s">
        <v>16</v>
      </c>
      <c r="K76" s="2" t="str">
        <f>J76*3985.01</f>
        <v>0</v>
      </c>
      <c r="L76" s="5"/>
    </row>
    <row r="77" spans="1:12" customHeight="1" ht="105" outlineLevel="4">
      <c r="A77" s="1"/>
      <c r="B77" s="1">
        <v>879351</v>
      </c>
      <c r="C77" s="1" t="s">
        <v>289</v>
      </c>
      <c r="D77" s="1" t="s">
        <v>290</v>
      </c>
      <c r="E77" s="2" t="s">
        <v>291</v>
      </c>
      <c r="F77" s="2" t="s">
        <v>292</v>
      </c>
      <c r="G77" s="2">
        <v>4</v>
      </c>
      <c r="H77" s="2">
        <v>0</v>
      </c>
      <c r="I77" s="1">
        <v>0</v>
      </c>
      <c r="J77" s="3" t="s">
        <v>16</v>
      </c>
      <c r="K77" s="2" t="str">
        <f>J77*4389.61</f>
        <v>0</v>
      </c>
      <c r="L77" s="5"/>
    </row>
    <row r="78" spans="1:12" customHeight="1" ht="105" outlineLevel="4">
      <c r="A78" s="1"/>
      <c r="B78" s="1">
        <v>879352</v>
      </c>
      <c r="C78" s="1" t="s">
        <v>293</v>
      </c>
      <c r="D78" s="1" t="s">
        <v>294</v>
      </c>
      <c r="E78" s="2" t="s">
        <v>295</v>
      </c>
      <c r="F78" s="2" t="s">
        <v>296</v>
      </c>
      <c r="G78" s="2">
        <v>4</v>
      </c>
      <c r="H78" s="2">
        <v>0</v>
      </c>
      <c r="I78" s="1">
        <v>0</v>
      </c>
      <c r="J78" s="3" t="s">
        <v>16</v>
      </c>
      <c r="K78" s="2" t="str">
        <f>J78*4804.63</f>
        <v>0</v>
      </c>
      <c r="L78" s="5"/>
    </row>
    <row r="79" spans="1:12" customHeight="1" ht="105" outlineLevel="4">
      <c r="A79" s="1"/>
      <c r="B79" s="1">
        <v>879353</v>
      </c>
      <c r="C79" s="1" t="s">
        <v>297</v>
      </c>
      <c r="D79" s="1" t="s">
        <v>298</v>
      </c>
      <c r="E79" s="2" t="s">
        <v>299</v>
      </c>
      <c r="F79" s="2" t="s">
        <v>300</v>
      </c>
      <c r="G79" s="2">
        <v>4</v>
      </c>
      <c r="H79" s="2">
        <v>0</v>
      </c>
      <c r="I79" s="1">
        <v>0</v>
      </c>
      <c r="J79" s="3" t="s">
        <v>16</v>
      </c>
      <c r="K79" s="2" t="str">
        <f>J79*5219.64</f>
        <v>0</v>
      </c>
      <c r="L79" s="5"/>
    </row>
    <row r="80" spans="1:12" customHeight="1" ht="105" outlineLevel="4">
      <c r="A80" s="1"/>
      <c r="B80" s="1">
        <v>879354</v>
      </c>
      <c r="C80" s="1" t="s">
        <v>301</v>
      </c>
      <c r="D80" s="1" t="s">
        <v>302</v>
      </c>
      <c r="E80" s="2" t="s">
        <v>303</v>
      </c>
      <c r="F80" s="2" t="s">
        <v>304</v>
      </c>
      <c r="G80" s="2">
        <v>0</v>
      </c>
      <c r="H80" s="2">
        <v>0</v>
      </c>
      <c r="I80" s="1">
        <v>0</v>
      </c>
      <c r="J80" s="3" t="s">
        <v>16</v>
      </c>
      <c r="K80" s="2" t="str">
        <f>J80*2899.14</f>
        <v>0</v>
      </c>
      <c r="L80" s="5"/>
    </row>
    <row r="81" spans="1:12" customHeight="1" ht="105" outlineLevel="4">
      <c r="A81" s="1"/>
      <c r="B81" s="1">
        <v>879355</v>
      </c>
      <c r="C81" s="1" t="s">
        <v>305</v>
      </c>
      <c r="D81" s="1" t="s">
        <v>306</v>
      </c>
      <c r="E81" s="2" t="s">
        <v>307</v>
      </c>
      <c r="F81" s="2" t="s">
        <v>308</v>
      </c>
      <c r="G81" s="2">
        <v>0</v>
      </c>
      <c r="H81" s="2">
        <v>0</v>
      </c>
      <c r="I81" s="1">
        <v>0</v>
      </c>
      <c r="J81" s="3" t="s">
        <v>16</v>
      </c>
      <c r="K81" s="2" t="str">
        <f>J81*3257.63</f>
        <v>0</v>
      </c>
      <c r="L81" s="5"/>
    </row>
    <row r="82" spans="1:12" customHeight="1" ht="105" outlineLevel="4">
      <c r="A82" s="1"/>
      <c r="B82" s="1">
        <v>879356</v>
      </c>
      <c r="C82" s="1" t="s">
        <v>309</v>
      </c>
      <c r="D82" s="1" t="s">
        <v>310</v>
      </c>
      <c r="E82" s="2" t="s">
        <v>311</v>
      </c>
      <c r="F82" s="2" t="s">
        <v>312</v>
      </c>
      <c r="G82" s="2">
        <v>3</v>
      </c>
      <c r="H82" s="2">
        <v>0</v>
      </c>
      <c r="I82" s="1">
        <v>0</v>
      </c>
      <c r="J82" s="3" t="s">
        <v>16</v>
      </c>
      <c r="K82" s="2" t="str">
        <f>J82*3523.89</f>
        <v>0</v>
      </c>
      <c r="L82" s="5"/>
    </row>
    <row r="83" spans="1:12" customHeight="1" ht="105" outlineLevel="4">
      <c r="A83" s="1"/>
      <c r="B83" s="1">
        <v>879357</v>
      </c>
      <c r="C83" s="1" t="s">
        <v>313</v>
      </c>
      <c r="D83" s="1" t="s">
        <v>314</v>
      </c>
      <c r="E83" s="2" t="s">
        <v>315</v>
      </c>
      <c r="F83" s="2" t="s">
        <v>316</v>
      </c>
      <c r="G83" s="2">
        <v>5</v>
      </c>
      <c r="H83" s="2">
        <v>0</v>
      </c>
      <c r="I83" s="1">
        <v>0</v>
      </c>
      <c r="J83" s="3" t="s">
        <v>16</v>
      </c>
      <c r="K83" s="2" t="str">
        <f>J83*3929.98</f>
        <v>0</v>
      </c>
      <c r="L83" s="5"/>
    </row>
    <row r="84" spans="1:12" customHeight="1" ht="105" outlineLevel="4">
      <c r="A84" s="1"/>
      <c r="B84" s="1">
        <v>879358</v>
      </c>
      <c r="C84" s="1" t="s">
        <v>317</v>
      </c>
      <c r="D84" s="1" t="s">
        <v>318</v>
      </c>
      <c r="E84" s="2" t="s">
        <v>319</v>
      </c>
      <c r="F84" s="2" t="s">
        <v>320</v>
      </c>
      <c r="G84" s="2">
        <v>4</v>
      </c>
      <c r="H84" s="2">
        <v>0</v>
      </c>
      <c r="I84" s="1">
        <v>0</v>
      </c>
      <c r="J84" s="3" t="s">
        <v>16</v>
      </c>
      <c r="K84" s="2" t="str">
        <f>J84*4420.85</f>
        <v>0</v>
      </c>
      <c r="L84" s="5"/>
    </row>
    <row r="85" spans="1:12" customHeight="1" ht="105" outlineLevel="4">
      <c r="A85" s="1"/>
      <c r="B85" s="1">
        <v>879359</v>
      </c>
      <c r="C85" s="1" t="s">
        <v>321</v>
      </c>
      <c r="D85" s="1" t="s">
        <v>322</v>
      </c>
      <c r="E85" s="2" t="s">
        <v>323</v>
      </c>
      <c r="F85" s="2" t="s">
        <v>324</v>
      </c>
      <c r="G85" s="2">
        <v>4</v>
      </c>
      <c r="H85" s="2">
        <v>0</v>
      </c>
      <c r="I85" s="1">
        <v>0</v>
      </c>
      <c r="J85" s="3" t="s">
        <v>16</v>
      </c>
      <c r="K85" s="2" t="str">
        <f>J85*4813.55</f>
        <v>0</v>
      </c>
      <c r="L85" s="5"/>
    </row>
    <row r="86" spans="1:12" customHeight="1" ht="105" outlineLevel="4">
      <c r="A86" s="1"/>
      <c r="B86" s="1">
        <v>879360</v>
      </c>
      <c r="C86" s="1" t="s">
        <v>325</v>
      </c>
      <c r="D86" s="1" t="s">
        <v>326</v>
      </c>
      <c r="E86" s="2" t="s">
        <v>327</v>
      </c>
      <c r="F86" s="2" t="s">
        <v>328</v>
      </c>
      <c r="G86" s="2">
        <v>3</v>
      </c>
      <c r="H86" s="2">
        <v>0</v>
      </c>
      <c r="I86" s="1">
        <v>0</v>
      </c>
      <c r="J86" s="3" t="s">
        <v>16</v>
      </c>
      <c r="K86" s="2" t="str">
        <f>J86*5206.25</f>
        <v>0</v>
      </c>
      <c r="L86" s="5"/>
    </row>
    <row r="87" spans="1:12" customHeight="1" ht="105" outlineLevel="4">
      <c r="A87" s="1"/>
      <c r="B87" s="1">
        <v>884590</v>
      </c>
      <c r="C87" s="1" t="s">
        <v>329</v>
      </c>
      <c r="D87" s="1" t="s">
        <v>330</v>
      </c>
      <c r="E87" s="2" t="s">
        <v>331</v>
      </c>
      <c r="F87" s="2" t="s">
        <v>332</v>
      </c>
      <c r="G87" s="2">
        <v>0</v>
      </c>
      <c r="H87" s="2">
        <v>0</v>
      </c>
      <c r="I87" s="1">
        <v>0</v>
      </c>
      <c r="J87" s="3" t="s">
        <v>16</v>
      </c>
      <c r="K87" s="2" t="str">
        <f>J87*4752.56</f>
        <v>0</v>
      </c>
      <c r="L87" s="5"/>
    </row>
    <row r="88" spans="1:12" customHeight="1" ht="105" outlineLevel="4">
      <c r="A88" s="1"/>
      <c r="B88" s="1">
        <v>884591</v>
      </c>
      <c r="C88" s="1" t="s">
        <v>333</v>
      </c>
      <c r="D88" s="1" t="s">
        <v>334</v>
      </c>
      <c r="E88" s="2" t="s">
        <v>335</v>
      </c>
      <c r="F88" s="2" t="s">
        <v>336</v>
      </c>
      <c r="G88" s="2">
        <v>0</v>
      </c>
      <c r="H88" s="2">
        <v>0</v>
      </c>
      <c r="I88" s="1">
        <v>0</v>
      </c>
      <c r="J88" s="3" t="s">
        <v>16</v>
      </c>
      <c r="K88" s="2" t="str">
        <f>J88*5093.20</f>
        <v>0</v>
      </c>
      <c r="L88" s="5"/>
    </row>
    <row r="89" spans="1:12" customHeight="1" ht="105" outlineLevel="4">
      <c r="A89" s="1"/>
      <c r="B89" s="1">
        <v>884592</v>
      </c>
      <c r="C89" s="1" t="s">
        <v>337</v>
      </c>
      <c r="D89" s="1" t="s">
        <v>338</v>
      </c>
      <c r="E89" s="2" t="s">
        <v>339</v>
      </c>
      <c r="F89" s="2" t="s">
        <v>296</v>
      </c>
      <c r="G89" s="2">
        <v>1</v>
      </c>
      <c r="H89" s="2">
        <v>0</v>
      </c>
      <c r="I89" s="1">
        <v>0</v>
      </c>
      <c r="J89" s="3" t="s">
        <v>16</v>
      </c>
      <c r="K89" s="2" t="str">
        <f>J89*4804.63</f>
        <v>0</v>
      </c>
      <c r="L89" s="5"/>
    </row>
    <row r="90" spans="1:12" customHeight="1" ht="105" outlineLevel="4">
      <c r="A90" s="1"/>
      <c r="B90" s="1">
        <v>884593</v>
      </c>
      <c r="C90" s="1" t="s">
        <v>340</v>
      </c>
      <c r="D90" s="1" t="s">
        <v>341</v>
      </c>
      <c r="E90" s="2" t="s">
        <v>342</v>
      </c>
      <c r="F90" s="2" t="s">
        <v>343</v>
      </c>
      <c r="G90" s="2">
        <v>0</v>
      </c>
      <c r="H90" s="2">
        <v>0</v>
      </c>
      <c r="I90" s="1">
        <v>0</v>
      </c>
      <c r="J90" s="3" t="s">
        <v>16</v>
      </c>
      <c r="K90" s="2" t="str">
        <f>J90*5352.03</f>
        <v>0</v>
      </c>
      <c r="L90" s="5"/>
    </row>
    <row r="91" spans="1:12" customHeight="1" ht="105" outlineLevel="4">
      <c r="A91" s="1"/>
      <c r="B91" s="1">
        <v>884594</v>
      </c>
      <c r="C91" s="1" t="s">
        <v>344</v>
      </c>
      <c r="D91" s="1" t="s">
        <v>345</v>
      </c>
      <c r="E91" s="2" t="s">
        <v>346</v>
      </c>
      <c r="F91" s="2" t="s">
        <v>347</v>
      </c>
      <c r="G91" s="2">
        <v>0</v>
      </c>
      <c r="H91" s="2">
        <v>0</v>
      </c>
      <c r="I91" s="1">
        <v>0</v>
      </c>
      <c r="J91" s="3" t="s">
        <v>16</v>
      </c>
      <c r="K91" s="2" t="str">
        <f>J91*5871.16</f>
        <v>0</v>
      </c>
      <c r="L91" s="5"/>
    </row>
    <row r="92" spans="1:12" customHeight="1" ht="105" outlineLevel="4">
      <c r="A92" s="1"/>
      <c r="B92" s="1">
        <v>884595</v>
      </c>
      <c r="C92" s="1" t="s">
        <v>348</v>
      </c>
      <c r="D92" s="1" t="s">
        <v>349</v>
      </c>
      <c r="E92" s="2" t="s">
        <v>350</v>
      </c>
      <c r="F92" s="2" t="s">
        <v>351</v>
      </c>
      <c r="G92" s="2">
        <v>0</v>
      </c>
      <c r="H92" s="2">
        <v>0</v>
      </c>
      <c r="I92" s="1">
        <v>0</v>
      </c>
      <c r="J92" s="3" t="s">
        <v>16</v>
      </c>
      <c r="K92" s="2" t="str">
        <f>J92*6461.70</f>
        <v>0</v>
      </c>
      <c r="L92" s="5"/>
    </row>
    <row r="93" spans="1:12" customHeight="1" ht="105" outlineLevel="4">
      <c r="A93" s="1"/>
      <c r="B93" s="1">
        <v>884596</v>
      </c>
      <c r="C93" s="1" t="s">
        <v>352</v>
      </c>
      <c r="D93" s="1" t="s">
        <v>353</v>
      </c>
      <c r="E93" s="2" t="s">
        <v>354</v>
      </c>
      <c r="F93" s="2" t="s">
        <v>355</v>
      </c>
      <c r="G93" s="2">
        <v>0</v>
      </c>
      <c r="H93" s="2">
        <v>0</v>
      </c>
      <c r="I93" s="1">
        <v>0</v>
      </c>
      <c r="J93" s="3" t="s">
        <v>16</v>
      </c>
      <c r="K93" s="2" t="str">
        <f>J93*7342.30</f>
        <v>0</v>
      </c>
      <c r="L93" s="5"/>
    </row>
    <row r="94" spans="1:12" customHeight="1" ht="105" outlineLevel="4">
      <c r="A94" s="1"/>
      <c r="B94" s="1">
        <v>880060</v>
      </c>
      <c r="C94" s="1" t="s">
        <v>356</v>
      </c>
      <c r="D94" s="1" t="s">
        <v>357</v>
      </c>
      <c r="E94" s="2" t="s">
        <v>358</v>
      </c>
      <c r="F94" s="2" t="s">
        <v>359</v>
      </c>
      <c r="G94" s="2">
        <v>0</v>
      </c>
      <c r="H94" s="2">
        <v>0</v>
      </c>
      <c r="I94" s="1">
        <v>0</v>
      </c>
      <c r="J94" s="3" t="s">
        <v>16</v>
      </c>
      <c r="K94" s="2" t="str">
        <f>J94*5631.68</f>
        <v>0</v>
      </c>
      <c r="L94" s="5"/>
    </row>
    <row r="95" spans="1:12" customHeight="1" ht="105" outlineLevel="4">
      <c r="A95" s="1"/>
      <c r="B95" s="1">
        <v>884616</v>
      </c>
      <c r="C95" s="1" t="s">
        <v>360</v>
      </c>
      <c r="D95" s="1" t="s">
        <v>361</v>
      </c>
      <c r="E95" s="2" t="s">
        <v>362</v>
      </c>
      <c r="F95" s="2" t="s">
        <v>363</v>
      </c>
      <c r="G95" s="2">
        <v>0</v>
      </c>
      <c r="H95" s="2">
        <v>0</v>
      </c>
      <c r="I95" s="1">
        <v>0</v>
      </c>
      <c r="J95" s="3" t="s">
        <v>16</v>
      </c>
      <c r="K95" s="2" t="str">
        <f>J95*4664.80</f>
        <v>0</v>
      </c>
      <c r="L95" s="5"/>
    </row>
    <row r="96" spans="1:12" customHeight="1" ht="105" outlineLevel="4">
      <c r="A96" s="1"/>
      <c r="B96" s="1">
        <v>884617</v>
      </c>
      <c r="C96" s="1" t="s">
        <v>364</v>
      </c>
      <c r="D96" s="1" t="s">
        <v>365</v>
      </c>
      <c r="E96" s="2" t="s">
        <v>366</v>
      </c>
      <c r="F96" s="2" t="s">
        <v>367</v>
      </c>
      <c r="G96" s="2">
        <v>0</v>
      </c>
      <c r="H96" s="2">
        <v>0</v>
      </c>
      <c r="I96" s="1">
        <v>0</v>
      </c>
      <c r="J96" s="3" t="s">
        <v>16</v>
      </c>
      <c r="K96" s="2" t="str">
        <f>J96*4996.51</f>
        <v>0</v>
      </c>
      <c r="L96" s="5"/>
    </row>
    <row r="97" spans="1:12" customHeight="1" ht="105" outlineLevel="4">
      <c r="A97" s="1"/>
      <c r="B97" s="1">
        <v>884618</v>
      </c>
      <c r="C97" s="1" t="s">
        <v>368</v>
      </c>
      <c r="D97" s="1" t="s">
        <v>369</v>
      </c>
      <c r="E97" s="2" t="s">
        <v>370</v>
      </c>
      <c r="F97" s="2" t="s">
        <v>371</v>
      </c>
      <c r="G97" s="2">
        <v>1</v>
      </c>
      <c r="H97" s="2">
        <v>0</v>
      </c>
      <c r="I97" s="1">
        <v>0</v>
      </c>
      <c r="J97" s="3" t="s">
        <v>16</v>
      </c>
      <c r="K97" s="2" t="str">
        <f>J97*5246.41</f>
        <v>0</v>
      </c>
      <c r="L97" s="5"/>
    </row>
    <row r="98" spans="1:12" customHeight="1" ht="105" outlineLevel="4">
      <c r="A98" s="1"/>
      <c r="B98" s="1">
        <v>884619</v>
      </c>
      <c r="C98" s="1" t="s">
        <v>372</v>
      </c>
      <c r="D98" s="1" t="s">
        <v>373</v>
      </c>
      <c r="E98" s="2" t="s">
        <v>374</v>
      </c>
      <c r="F98" s="2" t="s">
        <v>375</v>
      </c>
      <c r="G98" s="2">
        <v>0</v>
      </c>
      <c r="H98" s="2">
        <v>0</v>
      </c>
      <c r="I98" s="1">
        <v>0</v>
      </c>
      <c r="J98" s="3" t="s">
        <v>16</v>
      </c>
      <c r="K98" s="2" t="str">
        <f>J98*5161.63</f>
        <v>0</v>
      </c>
      <c r="L98" s="5"/>
    </row>
    <row r="99" spans="1:12" customHeight="1" ht="105" outlineLevel="4">
      <c r="A99" s="1"/>
      <c r="B99" s="1">
        <v>884620</v>
      </c>
      <c r="C99" s="1" t="s">
        <v>376</v>
      </c>
      <c r="D99" s="1" t="s">
        <v>377</v>
      </c>
      <c r="E99" s="2" t="s">
        <v>378</v>
      </c>
      <c r="F99" s="2" t="s">
        <v>379</v>
      </c>
      <c r="G99" s="2">
        <v>0</v>
      </c>
      <c r="H99" s="2">
        <v>0</v>
      </c>
      <c r="I99" s="1">
        <v>0</v>
      </c>
      <c r="J99" s="3" t="s">
        <v>16</v>
      </c>
      <c r="K99" s="2" t="str">
        <f>J99*5653.99</f>
        <v>0</v>
      </c>
      <c r="L99" s="5"/>
    </row>
    <row r="100" spans="1:12" customHeight="1" ht="105" outlineLevel="4">
      <c r="A100" s="1"/>
      <c r="B100" s="1">
        <v>884621</v>
      </c>
      <c r="C100" s="1" t="s">
        <v>380</v>
      </c>
      <c r="D100" s="1" t="s">
        <v>381</v>
      </c>
      <c r="E100" s="2" t="s">
        <v>382</v>
      </c>
      <c r="F100" s="2" t="s">
        <v>383</v>
      </c>
      <c r="G100" s="2">
        <v>0</v>
      </c>
      <c r="H100" s="2">
        <v>0</v>
      </c>
      <c r="I100" s="1">
        <v>0</v>
      </c>
      <c r="J100" s="3" t="s">
        <v>16</v>
      </c>
      <c r="K100" s="2" t="str">
        <f>J100*6854.40</f>
        <v>0</v>
      </c>
      <c r="L100" s="5"/>
    </row>
    <row r="101" spans="1:12" customHeight="1" ht="105" outlineLevel="4">
      <c r="A101" s="1"/>
      <c r="B101" s="1">
        <v>884622</v>
      </c>
      <c r="C101" s="1" t="s">
        <v>384</v>
      </c>
      <c r="D101" s="1" t="s">
        <v>385</v>
      </c>
      <c r="E101" s="2" t="s">
        <v>386</v>
      </c>
      <c r="F101" s="2" t="s">
        <v>387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J101*7206.94</f>
        <v>0</v>
      </c>
      <c r="L101" s="5"/>
    </row>
    <row r="102" spans="1:12" customHeight="1" ht="105" outlineLevel="4">
      <c r="A102" s="1"/>
      <c r="B102" s="1">
        <v>884674</v>
      </c>
      <c r="C102" s="1" t="s">
        <v>388</v>
      </c>
      <c r="D102" s="1" t="s">
        <v>389</v>
      </c>
      <c r="E102" s="2" t="s">
        <v>390</v>
      </c>
      <c r="F102" s="2" t="s">
        <v>391</v>
      </c>
      <c r="G102" s="2">
        <v>4</v>
      </c>
      <c r="H102" s="2">
        <v>0</v>
      </c>
      <c r="I102" s="1">
        <v>0</v>
      </c>
      <c r="J102" s="3" t="s">
        <v>16</v>
      </c>
      <c r="K102" s="2" t="str">
        <f>J102*2363.64</f>
        <v>0</v>
      </c>
      <c r="L102" s="5"/>
    </row>
    <row r="103" spans="1:12" customHeight="1" ht="105" outlineLevel="4">
      <c r="A103" s="1"/>
      <c r="B103" s="1">
        <v>884675</v>
      </c>
      <c r="C103" s="1" t="s">
        <v>392</v>
      </c>
      <c r="D103" s="1" t="s">
        <v>393</v>
      </c>
      <c r="E103" s="2" t="s">
        <v>394</v>
      </c>
      <c r="F103" s="2" t="s">
        <v>395</v>
      </c>
      <c r="G103" s="2">
        <v>5</v>
      </c>
      <c r="H103" s="2">
        <v>0</v>
      </c>
      <c r="I103" s="1">
        <v>0</v>
      </c>
      <c r="J103" s="3" t="s">
        <v>16</v>
      </c>
      <c r="K103" s="2" t="str">
        <f>J103*2613.54</f>
        <v>0</v>
      </c>
      <c r="L103" s="5"/>
    </row>
    <row r="104" spans="1:12" customHeight="1" ht="105" outlineLevel="4">
      <c r="A104" s="1"/>
      <c r="B104" s="1">
        <v>884676</v>
      </c>
      <c r="C104" s="1" t="s">
        <v>396</v>
      </c>
      <c r="D104" s="1" t="s">
        <v>397</v>
      </c>
      <c r="E104" s="2" t="s">
        <v>398</v>
      </c>
      <c r="F104" s="2" t="s">
        <v>304</v>
      </c>
      <c r="G104" s="2">
        <v>4</v>
      </c>
      <c r="H104" s="2">
        <v>0</v>
      </c>
      <c r="I104" s="1">
        <v>0</v>
      </c>
      <c r="J104" s="3" t="s">
        <v>16</v>
      </c>
      <c r="K104" s="2" t="str">
        <f>J104*2899.14</f>
        <v>0</v>
      </c>
      <c r="L104" s="5"/>
    </row>
    <row r="105" spans="1:12" customHeight="1" ht="105" outlineLevel="4">
      <c r="A105" s="1"/>
      <c r="B105" s="1">
        <v>884677</v>
      </c>
      <c r="C105" s="1" t="s">
        <v>399</v>
      </c>
      <c r="D105" s="1" t="s">
        <v>400</v>
      </c>
      <c r="E105" s="2" t="s">
        <v>401</v>
      </c>
      <c r="F105" s="2" t="s">
        <v>402</v>
      </c>
      <c r="G105" s="2">
        <v>4</v>
      </c>
      <c r="H105" s="2">
        <v>0</v>
      </c>
      <c r="I105" s="1">
        <v>0</v>
      </c>
      <c r="J105" s="3" t="s">
        <v>16</v>
      </c>
      <c r="K105" s="2" t="str">
        <f>J105*3157.96</f>
        <v>0</v>
      </c>
      <c r="L105" s="5"/>
    </row>
    <row r="106" spans="1:12" customHeight="1" ht="105" outlineLevel="4">
      <c r="A106" s="1"/>
      <c r="B106" s="1">
        <v>884678</v>
      </c>
      <c r="C106" s="1" t="s">
        <v>403</v>
      </c>
      <c r="D106" s="1" t="s">
        <v>404</v>
      </c>
      <c r="E106" s="2" t="s">
        <v>405</v>
      </c>
      <c r="F106" s="2" t="s">
        <v>406</v>
      </c>
      <c r="G106" s="2">
        <v>0</v>
      </c>
      <c r="H106" s="2">
        <v>0</v>
      </c>
      <c r="I106" s="1">
        <v>0</v>
      </c>
      <c r="J106" s="3" t="s">
        <v>16</v>
      </c>
      <c r="K106" s="2" t="str">
        <f>J106*2707.25</f>
        <v>0</v>
      </c>
      <c r="L106" s="5"/>
    </row>
    <row r="107" spans="1:12" customHeight="1" ht="105" outlineLevel="4">
      <c r="A107" s="1"/>
      <c r="B107" s="1">
        <v>884679</v>
      </c>
      <c r="C107" s="1" t="s">
        <v>407</v>
      </c>
      <c r="D107" s="1" t="s">
        <v>408</v>
      </c>
      <c r="E107" s="2" t="s">
        <v>409</v>
      </c>
      <c r="F107" s="2" t="s">
        <v>410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J107*3024.09</f>
        <v>0</v>
      </c>
      <c r="L107" s="5"/>
    </row>
    <row r="108" spans="1:12" customHeight="1" ht="105" outlineLevel="4">
      <c r="A108" s="1"/>
      <c r="B108" s="1">
        <v>884680</v>
      </c>
      <c r="C108" s="1" t="s">
        <v>411</v>
      </c>
      <c r="D108" s="1" t="s">
        <v>412</v>
      </c>
      <c r="E108" s="2" t="s">
        <v>413</v>
      </c>
      <c r="F108" s="2" t="s">
        <v>414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J108*3373.65</f>
        <v>0</v>
      </c>
      <c r="L108" s="5"/>
    </row>
    <row r="109" spans="1:12" customHeight="1" ht="105" outlineLevel="4">
      <c r="A109" s="1"/>
      <c r="B109" s="1">
        <v>884681</v>
      </c>
      <c r="C109" s="1" t="s">
        <v>415</v>
      </c>
      <c r="D109" s="1" t="s">
        <v>416</v>
      </c>
      <c r="E109" s="2" t="s">
        <v>417</v>
      </c>
      <c r="F109" s="2" t="s">
        <v>418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J109*3699.41</f>
        <v>0</v>
      </c>
      <c r="L109" s="5"/>
    </row>
    <row r="110" spans="1:12" customHeight="1" ht="105" outlineLevel="4">
      <c r="A110" s="1"/>
      <c r="B110" s="1">
        <v>884682</v>
      </c>
      <c r="C110" s="1" t="s">
        <v>419</v>
      </c>
      <c r="D110" s="1" t="s">
        <v>420</v>
      </c>
      <c r="E110" s="2" t="s">
        <v>421</v>
      </c>
      <c r="F110" s="2" t="s">
        <v>422</v>
      </c>
      <c r="G110" s="2">
        <v>4</v>
      </c>
      <c r="H110" s="2">
        <v>0</v>
      </c>
      <c r="I110" s="1">
        <v>0</v>
      </c>
      <c r="J110" s="3" t="s">
        <v>16</v>
      </c>
      <c r="K110" s="2" t="str">
        <f>J110*3337.95</f>
        <v>0</v>
      </c>
      <c r="L110" s="5"/>
    </row>
    <row r="111" spans="1:12" customHeight="1" ht="105" outlineLevel="4">
      <c r="A111" s="1"/>
      <c r="B111" s="1">
        <v>884683</v>
      </c>
      <c r="C111" s="1" t="s">
        <v>423</v>
      </c>
      <c r="D111" s="1" t="s">
        <v>424</v>
      </c>
      <c r="E111" s="2" t="s">
        <v>425</v>
      </c>
      <c r="F111" s="2" t="s">
        <v>426</v>
      </c>
      <c r="G111" s="2">
        <v>2</v>
      </c>
      <c r="H111" s="2">
        <v>0</v>
      </c>
      <c r="I111" s="1">
        <v>0</v>
      </c>
      <c r="J111" s="3" t="s">
        <v>16</v>
      </c>
      <c r="K111" s="2" t="str">
        <f>J111*3803.54</f>
        <v>0</v>
      </c>
      <c r="L111" s="5"/>
    </row>
    <row r="112" spans="1:12" customHeight="1" ht="105" outlineLevel="4">
      <c r="A112" s="1"/>
      <c r="B112" s="1">
        <v>884684</v>
      </c>
      <c r="C112" s="1" t="s">
        <v>427</v>
      </c>
      <c r="D112" s="1" t="s">
        <v>428</v>
      </c>
      <c r="E112" s="2" t="s">
        <v>429</v>
      </c>
      <c r="F112" s="2" t="s">
        <v>430</v>
      </c>
      <c r="G112" s="2">
        <v>2</v>
      </c>
      <c r="H112" s="2">
        <v>0</v>
      </c>
      <c r="I112" s="1">
        <v>0</v>
      </c>
      <c r="J112" s="3" t="s">
        <v>16</v>
      </c>
      <c r="K112" s="2" t="str">
        <f>J112*4233.43</f>
        <v>0</v>
      </c>
      <c r="L112" s="5"/>
    </row>
    <row r="113" spans="1:12" customHeight="1" ht="105" outlineLevel="4">
      <c r="A113" s="1"/>
      <c r="B113" s="1">
        <v>884685</v>
      </c>
      <c r="C113" s="1" t="s">
        <v>431</v>
      </c>
      <c r="D113" s="1" t="s">
        <v>432</v>
      </c>
      <c r="E113" s="2" t="s">
        <v>433</v>
      </c>
      <c r="F113" s="2" t="s">
        <v>434</v>
      </c>
      <c r="G113" s="2">
        <v>2</v>
      </c>
      <c r="H113" s="2">
        <v>0</v>
      </c>
      <c r="I113" s="1">
        <v>0</v>
      </c>
      <c r="J113" s="3" t="s">
        <v>16</v>
      </c>
      <c r="K113" s="2" t="str">
        <f>J113*4666.29</f>
        <v>0</v>
      </c>
      <c r="L113" s="5"/>
    </row>
    <row r="114" spans="1:12" customHeight="1" ht="105" outlineLevel="4">
      <c r="A114" s="1"/>
      <c r="B114" s="1">
        <v>884686</v>
      </c>
      <c r="C114" s="1" t="s">
        <v>435</v>
      </c>
      <c r="D114" s="1" t="s">
        <v>436</v>
      </c>
      <c r="E114" s="2" t="s">
        <v>437</v>
      </c>
      <c r="F114" s="2" t="s">
        <v>438</v>
      </c>
      <c r="G114" s="2">
        <v>2</v>
      </c>
      <c r="H114" s="2">
        <v>0</v>
      </c>
      <c r="I114" s="1">
        <v>0</v>
      </c>
      <c r="J114" s="3" t="s">
        <v>16</v>
      </c>
      <c r="K114" s="2" t="str">
        <f>J114*3150.53</f>
        <v>0</v>
      </c>
      <c r="L114" s="5"/>
    </row>
    <row r="115" spans="1:12" customHeight="1" ht="105" outlineLevel="4">
      <c r="A115" s="1"/>
      <c r="B115" s="1">
        <v>884687</v>
      </c>
      <c r="C115" s="1" t="s">
        <v>439</v>
      </c>
      <c r="D115" s="1" t="s">
        <v>440</v>
      </c>
      <c r="E115" s="2" t="s">
        <v>441</v>
      </c>
      <c r="F115" s="2" t="s">
        <v>442</v>
      </c>
      <c r="G115" s="2">
        <v>2</v>
      </c>
      <c r="H115" s="2">
        <v>0</v>
      </c>
      <c r="I115" s="1">
        <v>0</v>
      </c>
      <c r="J115" s="3" t="s">
        <v>16</v>
      </c>
      <c r="K115" s="2" t="str">
        <f>J115*3575.95</f>
        <v>0</v>
      </c>
      <c r="L115" s="5"/>
    </row>
    <row r="116" spans="1:12" customHeight="1" ht="105" outlineLevel="4">
      <c r="A116" s="1"/>
      <c r="B116" s="1">
        <v>884688</v>
      </c>
      <c r="C116" s="1" t="s">
        <v>443</v>
      </c>
      <c r="D116" s="1" t="s">
        <v>444</v>
      </c>
      <c r="E116" s="2" t="s">
        <v>445</v>
      </c>
      <c r="F116" s="2" t="s">
        <v>446</v>
      </c>
      <c r="G116" s="2">
        <v>2</v>
      </c>
      <c r="H116" s="2">
        <v>0</v>
      </c>
      <c r="I116" s="1">
        <v>0</v>
      </c>
      <c r="J116" s="3" t="s">
        <v>16</v>
      </c>
      <c r="K116" s="2" t="str">
        <f>J116*3961.21</f>
        <v>0</v>
      </c>
      <c r="L116" s="5"/>
    </row>
    <row r="117" spans="1:12" customHeight="1" ht="105" outlineLevel="4">
      <c r="A117" s="1"/>
      <c r="B117" s="1">
        <v>884689</v>
      </c>
      <c r="C117" s="1" t="s">
        <v>447</v>
      </c>
      <c r="D117" s="1" t="s">
        <v>448</v>
      </c>
      <c r="E117" s="2" t="s">
        <v>449</v>
      </c>
      <c r="F117" s="2" t="s">
        <v>450</v>
      </c>
      <c r="G117" s="2">
        <v>2</v>
      </c>
      <c r="H117" s="2">
        <v>0</v>
      </c>
      <c r="I117" s="1">
        <v>0</v>
      </c>
      <c r="J117" s="3" t="s">
        <v>16</v>
      </c>
      <c r="K117" s="2" t="str">
        <f>J117*4358.38</f>
        <v>0</v>
      </c>
      <c r="L117" s="5"/>
    </row>
    <row r="118" spans="1:12" outlineLevel="2">
      <c r="A118" s="8" t="s">
        <v>451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5"/>
    </row>
    <row r="119" spans="1:12" customHeight="1" ht="105" outlineLevel="4">
      <c r="A119" s="1"/>
      <c r="B119" s="1">
        <v>884663</v>
      </c>
      <c r="C119" s="1" t="s">
        <v>452</v>
      </c>
      <c r="D119" s="1" t="s">
        <v>453</v>
      </c>
      <c r="E119" s="2" t="s">
        <v>454</v>
      </c>
      <c r="F119" s="2" t="s">
        <v>455</v>
      </c>
      <c r="G119" s="2">
        <v>2</v>
      </c>
      <c r="H119" s="2">
        <v>0</v>
      </c>
      <c r="I119" s="1">
        <v>0</v>
      </c>
      <c r="J119" s="3" t="s">
        <v>16</v>
      </c>
      <c r="K119" s="2" t="str">
        <f>J119*3262.09</f>
        <v>0</v>
      </c>
      <c r="L119" s="5"/>
    </row>
    <row r="120" spans="1:12" customHeight="1" ht="105" outlineLevel="4">
      <c r="A120" s="1"/>
      <c r="B120" s="1">
        <v>884664</v>
      </c>
      <c r="C120" s="1" t="s">
        <v>456</v>
      </c>
      <c r="D120" s="1" t="s">
        <v>457</v>
      </c>
      <c r="E120" s="2" t="s">
        <v>458</v>
      </c>
      <c r="F120" s="2" t="s">
        <v>143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J120*3691.98</f>
        <v>0</v>
      </c>
      <c r="L120" s="5"/>
    </row>
    <row r="121" spans="1:12" customHeight="1" ht="105" outlineLevel="4">
      <c r="A121" s="1"/>
      <c r="B121" s="1">
        <v>884665</v>
      </c>
      <c r="C121" s="1" t="s">
        <v>459</v>
      </c>
      <c r="D121" s="1" t="s">
        <v>460</v>
      </c>
      <c r="E121" s="2" t="s">
        <v>461</v>
      </c>
      <c r="F121" s="2" t="s">
        <v>462</v>
      </c>
      <c r="G121" s="2">
        <v>2</v>
      </c>
      <c r="H121" s="2">
        <v>0</v>
      </c>
      <c r="I121" s="1">
        <v>0</v>
      </c>
      <c r="J121" s="3" t="s">
        <v>16</v>
      </c>
      <c r="K121" s="2" t="str">
        <f>J121*3982.04</f>
        <v>0</v>
      </c>
      <c r="L121" s="5"/>
    </row>
    <row r="122" spans="1:12" customHeight="1" ht="105" outlineLevel="4">
      <c r="A122" s="1"/>
      <c r="B122" s="1">
        <v>884666</v>
      </c>
      <c r="C122" s="1" t="s">
        <v>463</v>
      </c>
      <c r="D122" s="1" t="s">
        <v>464</v>
      </c>
      <c r="E122" s="2" t="s">
        <v>465</v>
      </c>
      <c r="F122" s="2" t="s">
        <v>466</v>
      </c>
      <c r="G122" s="2">
        <v>6</v>
      </c>
      <c r="H122" s="2">
        <v>0</v>
      </c>
      <c r="I122" s="1">
        <v>0</v>
      </c>
      <c r="J122" s="3" t="s">
        <v>16</v>
      </c>
      <c r="K122" s="2" t="str">
        <f>J122*4374.74</f>
        <v>0</v>
      </c>
      <c r="L122" s="5"/>
    </row>
    <row r="123" spans="1:12" customHeight="1" ht="105" outlineLevel="4">
      <c r="A123" s="1"/>
      <c r="B123" s="1">
        <v>884667</v>
      </c>
      <c r="C123" s="1" t="s">
        <v>467</v>
      </c>
      <c r="D123" s="1" t="s">
        <v>468</v>
      </c>
      <c r="E123" s="2" t="s">
        <v>469</v>
      </c>
      <c r="F123" s="2" t="s">
        <v>332</v>
      </c>
      <c r="G123" s="2">
        <v>2</v>
      </c>
      <c r="H123" s="2">
        <v>0</v>
      </c>
      <c r="I123" s="1">
        <v>0</v>
      </c>
      <c r="J123" s="3" t="s">
        <v>16</v>
      </c>
      <c r="K123" s="2" t="str">
        <f>J123*4752.56</f>
        <v>0</v>
      </c>
      <c r="L123" s="5"/>
    </row>
    <row r="124" spans="1:12" customHeight="1" ht="105" outlineLevel="4">
      <c r="A124" s="1"/>
      <c r="B124" s="1">
        <v>884668</v>
      </c>
      <c r="C124" s="1" t="s">
        <v>470</v>
      </c>
      <c r="D124" s="1" t="s">
        <v>471</v>
      </c>
      <c r="E124" s="2" t="s">
        <v>472</v>
      </c>
      <c r="F124" s="2" t="s">
        <v>375</v>
      </c>
      <c r="G124" s="2">
        <v>2</v>
      </c>
      <c r="H124" s="2">
        <v>0</v>
      </c>
      <c r="I124" s="1">
        <v>0</v>
      </c>
      <c r="J124" s="3" t="s">
        <v>16</v>
      </c>
      <c r="K124" s="2" t="str">
        <f>J124*5161.63</f>
        <v>0</v>
      </c>
      <c r="L124" s="5"/>
    </row>
    <row r="125" spans="1:12" customHeight="1" ht="105" outlineLevel="4">
      <c r="A125" s="1"/>
      <c r="B125" s="1">
        <v>884669</v>
      </c>
      <c r="C125" s="1" t="s">
        <v>473</v>
      </c>
      <c r="D125" s="1" t="s">
        <v>474</v>
      </c>
      <c r="E125" s="2" t="s">
        <v>475</v>
      </c>
      <c r="F125" s="2" t="s">
        <v>476</v>
      </c>
      <c r="G125" s="2">
        <v>2</v>
      </c>
      <c r="H125" s="2">
        <v>0</v>
      </c>
      <c r="I125" s="1">
        <v>0</v>
      </c>
      <c r="J125" s="3" t="s">
        <v>16</v>
      </c>
      <c r="K125" s="2" t="str">
        <f>J125*3498.60</f>
        <v>0</v>
      </c>
      <c r="L125" s="5"/>
    </row>
    <row r="126" spans="1:12" customHeight="1" ht="105" outlineLevel="4">
      <c r="A126" s="1"/>
      <c r="B126" s="1">
        <v>884670</v>
      </c>
      <c r="C126" s="1" t="s">
        <v>477</v>
      </c>
      <c r="D126" s="1" t="s">
        <v>478</v>
      </c>
      <c r="E126" s="2" t="s">
        <v>479</v>
      </c>
      <c r="F126" s="2" t="s">
        <v>480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J126*3962.70</f>
        <v>0</v>
      </c>
      <c r="L126" s="5"/>
    </row>
    <row r="127" spans="1:12" customHeight="1" ht="105" outlineLevel="4">
      <c r="A127" s="1"/>
      <c r="B127" s="1">
        <v>884671</v>
      </c>
      <c r="C127" s="1" t="s">
        <v>481</v>
      </c>
      <c r="D127" s="1" t="s">
        <v>482</v>
      </c>
      <c r="E127" s="2" t="s">
        <v>483</v>
      </c>
      <c r="F127" s="2" t="s">
        <v>151</v>
      </c>
      <c r="G127" s="2">
        <v>2</v>
      </c>
      <c r="H127" s="2">
        <v>0</v>
      </c>
      <c r="I127" s="1">
        <v>0</v>
      </c>
      <c r="J127" s="3" t="s">
        <v>16</v>
      </c>
      <c r="K127" s="2" t="str">
        <f>J127*4737.69</f>
        <v>0</v>
      </c>
      <c r="L127" s="5"/>
    </row>
    <row r="128" spans="1:12" customHeight="1" ht="105" outlineLevel="4">
      <c r="A128" s="1"/>
      <c r="B128" s="1">
        <v>884672</v>
      </c>
      <c r="C128" s="1" t="s">
        <v>484</v>
      </c>
      <c r="D128" s="1" t="s">
        <v>485</v>
      </c>
      <c r="E128" s="2" t="s">
        <v>486</v>
      </c>
      <c r="F128" s="2" t="s">
        <v>487</v>
      </c>
      <c r="G128" s="2">
        <v>2</v>
      </c>
      <c r="H128" s="2">
        <v>0</v>
      </c>
      <c r="I128" s="1">
        <v>0</v>
      </c>
      <c r="J128" s="3" t="s">
        <v>16</v>
      </c>
      <c r="K128" s="2" t="str">
        <f>J128*5149.73</f>
        <v>0</v>
      </c>
      <c r="L128" s="5"/>
    </row>
    <row r="129" spans="1:12" customHeight="1" ht="105" outlineLevel="4">
      <c r="A129" s="1"/>
      <c r="B129" s="1">
        <v>884673</v>
      </c>
      <c r="C129" s="1" t="s">
        <v>488</v>
      </c>
      <c r="D129" s="1" t="s">
        <v>489</v>
      </c>
      <c r="E129" s="2" t="s">
        <v>490</v>
      </c>
      <c r="F129" s="2" t="s">
        <v>418</v>
      </c>
      <c r="G129" s="2">
        <v>2</v>
      </c>
      <c r="H129" s="2">
        <v>0</v>
      </c>
      <c r="I129" s="1">
        <v>0</v>
      </c>
      <c r="J129" s="3" t="s">
        <v>16</v>
      </c>
      <c r="K129" s="2" t="str">
        <f>J129*3699.41</f>
        <v>0</v>
      </c>
      <c r="L129" s="5"/>
    </row>
    <row r="130" spans="1:12" customHeight="1" ht="105" outlineLevel="4">
      <c r="A130" s="1"/>
      <c r="B130" s="1">
        <v>884990</v>
      </c>
      <c r="C130" s="1" t="s">
        <v>491</v>
      </c>
      <c r="D130" s="1" t="s">
        <v>492</v>
      </c>
      <c r="E130" s="2" t="s">
        <v>493</v>
      </c>
      <c r="F130" s="2" t="s">
        <v>494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J130*4258.71</f>
        <v>0</v>
      </c>
      <c r="L130" s="5"/>
    </row>
    <row r="131" spans="1:12" customHeight="1" ht="105" outlineLevel="4">
      <c r="A131" s="1"/>
      <c r="B131" s="1">
        <v>884991</v>
      </c>
      <c r="C131" s="1" t="s">
        <v>495</v>
      </c>
      <c r="D131" s="1" t="s">
        <v>496</v>
      </c>
      <c r="E131" s="2" t="s">
        <v>497</v>
      </c>
      <c r="F131" s="2" t="s">
        <v>498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J131*5738.78</f>
        <v>0</v>
      </c>
      <c r="L131" s="5"/>
    </row>
    <row r="132" spans="1:12" customHeight="1" ht="105" outlineLevel="4">
      <c r="A132" s="1"/>
      <c r="B132" s="1">
        <v>884992</v>
      </c>
      <c r="C132" s="1" t="s">
        <v>499</v>
      </c>
      <c r="D132" s="1" t="s">
        <v>500</v>
      </c>
      <c r="E132" s="2" t="s">
        <v>501</v>
      </c>
      <c r="F132" s="2" t="s">
        <v>502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J132*4169.46</f>
        <v>0</v>
      </c>
      <c r="L132" s="5"/>
    </row>
    <row r="133" spans="1:12" customHeight="1" ht="105" outlineLevel="4">
      <c r="A133" s="1"/>
      <c r="B133" s="1">
        <v>884993</v>
      </c>
      <c r="C133" s="1" t="s">
        <v>503</v>
      </c>
      <c r="D133" s="1" t="s">
        <v>504</v>
      </c>
      <c r="E133" s="2" t="s">
        <v>505</v>
      </c>
      <c r="F133" s="2" t="s">
        <v>506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J133*4508.61</f>
        <v>0</v>
      </c>
      <c r="L133" s="5"/>
    </row>
    <row r="134" spans="1:12" customHeight="1" ht="105" outlineLevel="4">
      <c r="A134" s="1"/>
      <c r="B134" s="1">
        <v>884994</v>
      </c>
      <c r="C134" s="1" t="s">
        <v>507</v>
      </c>
      <c r="D134" s="1" t="s">
        <v>508</v>
      </c>
      <c r="E134" s="2" t="s">
        <v>509</v>
      </c>
      <c r="F134" s="2" t="s">
        <v>510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J134*4953.38</f>
        <v>0</v>
      </c>
      <c r="L134" s="5"/>
    </row>
    <row r="135" spans="1:12" customHeight="1" ht="105" outlineLevel="4">
      <c r="A135" s="1"/>
      <c r="B135" s="1">
        <v>884995</v>
      </c>
      <c r="C135" s="1" t="s">
        <v>511</v>
      </c>
      <c r="D135" s="1" t="s">
        <v>512</v>
      </c>
      <c r="E135" s="2" t="s">
        <v>513</v>
      </c>
      <c r="F135" s="2" t="s">
        <v>514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J135*5353.51</f>
        <v>0</v>
      </c>
      <c r="L135" s="5"/>
    </row>
    <row r="136" spans="1:12" customHeight="1" ht="105" outlineLevel="4">
      <c r="A136" s="1"/>
      <c r="B136" s="1">
        <v>884996</v>
      </c>
      <c r="C136" s="1" t="s">
        <v>515</v>
      </c>
      <c r="D136" s="1" t="s">
        <v>516</v>
      </c>
      <c r="E136" s="2" t="s">
        <v>517</v>
      </c>
      <c r="F136" s="2" t="s">
        <v>518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J136*5783.40</f>
        <v>0</v>
      </c>
      <c r="L136" s="5"/>
    </row>
    <row r="137" spans="1:12" customHeight="1" ht="105" outlineLevel="4">
      <c r="A137" s="1"/>
      <c r="B137" s="1">
        <v>884997</v>
      </c>
      <c r="C137" s="1" t="s">
        <v>519</v>
      </c>
      <c r="D137" s="1" t="s">
        <v>520</v>
      </c>
      <c r="E137" s="2" t="s">
        <v>521</v>
      </c>
      <c r="F137" s="2" t="s">
        <v>522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J137*3648.84</f>
        <v>0</v>
      </c>
      <c r="L137" s="5"/>
    </row>
    <row r="138" spans="1:12" customHeight="1" ht="105" outlineLevel="4">
      <c r="A138" s="1"/>
      <c r="B138" s="1">
        <v>884998</v>
      </c>
      <c r="C138" s="1" t="s">
        <v>523</v>
      </c>
      <c r="D138" s="1" t="s">
        <v>524</v>
      </c>
      <c r="E138" s="2" t="s">
        <v>525</v>
      </c>
      <c r="F138" s="2" t="s">
        <v>526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J138*4129.30</f>
        <v>0</v>
      </c>
      <c r="L138" s="5"/>
    </row>
    <row r="139" spans="1:12" customHeight="1" ht="105" outlineLevel="4">
      <c r="A139" s="1"/>
      <c r="B139" s="1">
        <v>884999</v>
      </c>
      <c r="C139" s="1" t="s">
        <v>527</v>
      </c>
      <c r="D139" s="1" t="s">
        <v>528</v>
      </c>
      <c r="E139" s="2" t="s">
        <v>529</v>
      </c>
      <c r="F139" s="2" t="s">
        <v>530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J139*4458.04</f>
        <v>0</v>
      </c>
      <c r="L139" s="5"/>
    </row>
    <row r="140" spans="1:12" customHeight="1" ht="105" outlineLevel="4">
      <c r="A140" s="1"/>
      <c r="B140" s="1">
        <v>885000</v>
      </c>
      <c r="C140" s="1" t="s">
        <v>531</v>
      </c>
      <c r="D140" s="1" t="s">
        <v>532</v>
      </c>
      <c r="E140" s="2" t="s">
        <v>533</v>
      </c>
      <c r="F140" s="2" t="s">
        <v>534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J140*4905.78</f>
        <v>0</v>
      </c>
      <c r="L140" s="5"/>
    </row>
    <row r="141" spans="1:12" customHeight="1" ht="105" outlineLevel="4">
      <c r="A141" s="1"/>
      <c r="B141" s="1">
        <v>885001</v>
      </c>
      <c r="C141" s="1" t="s">
        <v>535</v>
      </c>
      <c r="D141" s="1" t="s">
        <v>536</v>
      </c>
      <c r="E141" s="2" t="s">
        <v>537</v>
      </c>
      <c r="F141" s="2" t="s">
        <v>538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J141*5732.83</f>
        <v>0</v>
      </c>
      <c r="L141" s="5"/>
    </row>
    <row r="142" spans="1:12" outlineLevel="1">
      <c r="A142" s="7" t="s">
        <v>539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5"/>
    </row>
    <row r="143" spans="1:12" customHeight="1" ht="105" outlineLevel="3">
      <c r="A143" s="1"/>
      <c r="B143" s="1">
        <v>870010</v>
      </c>
      <c r="C143" s="1" t="s">
        <v>540</v>
      </c>
      <c r="D143" s="1" t="s">
        <v>541</v>
      </c>
      <c r="E143" s="2" t="s">
        <v>542</v>
      </c>
      <c r="F143" s="2" t="s">
        <v>543</v>
      </c>
      <c r="G143" s="2" t="s">
        <v>49</v>
      </c>
      <c r="H143" s="2">
        <v>0</v>
      </c>
      <c r="I143" s="1">
        <v>0</v>
      </c>
      <c r="J143" s="3" t="s">
        <v>16</v>
      </c>
      <c r="K143" s="2" t="str">
        <f>J143*305.48</f>
        <v>0</v>
      </c>
      <c r="L143" s="5"/>
    </row>
    <row r="144" spans="1:12" customHeight="1" ht="105" outlineLevel="3">
      <c r="A144" s="1"/>
      <c r="B144" s="1">
        <v>870011</v>
      </c>
      <c r="C144" s="1" t="s">
        <v>544</v>
      </c>
      <c r="D144" s="1" t="s">
        <v>545</v>
      </c>
      <c r="E144" s="2" t="s">
        <v>546</v>
      </c>
      <c r="F144" s="2" t="s">
        <v>543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J144*305.48</f>
        <v>0</v>
      </c>
      <c r="L144" s="5"/>
    </row>
    <row r="145" spans="1:12" customHeight="1" ht="105" outlineLevel="3">
      <c r="A145" s="1"/>
      <c r="B145" s="1">
        <v>870012</v>
      </c>
      <c r="C145" s="1" t="s">
        <v>547</v>
      </c>
      <c r="D145" s="1" t="s">
        <v>548</v>
      </c>
      <c r="E145" s="2" t="s">
        <v>549</v>
      </c>
      <c r="F145" s="2" t="s">
        <v>550</v>
      </c>
      <c r="G145" s="2" t="s">
        <v>551</v>
      </c>
      <c r="H145" s="2">
        <v>0</v>
      </c>
      <c r="I145" s="1">
        <v>0</v>
      </c>
      <c r="J145" s="3" t="s">
        <v>16</v>
      </c>
      <c r="K145" s="2" t="str">
        <f>J145*703.37</f>
        <v>0</v>
      </c>
      <c r="L145" s="5"/>
    </row>
    <row r="146" spans="1:12" customHeight="1" ht="105" outlineLevel="3">
      <c r="A146" s="1"/>
      <c r="B146" s="1">
        <v>870013</v>
      </c>
      <c r="C146" s="1" t="s">
        <v>552</v>
      </c>
      <c r="D146" s="1" t="s">
        <v>553</v>
      </c>
      <c r="E146" s="2" t="s">
        <v>554</v>
      </c>
      <c r="F146" s="2" t="s">
        <v>555</v>
      </c>
      <c r="G146" s="2" t="s">
        <v>49</v>
      </c>
      <c r="H146" s="2">
        <v>0</v>
      </c>
      <c r="I146" s="1">
        <v>0</v>
      </c>
      <c r="J146" s="3" t="s">
        <v>16</v>
      </c>
      <c r="K146" s="2" t="str">
        <f>J146*153.42</f>
        <v>0</v>
      </c>
      <c r="L146" s="5"/>
    </row>
    <row r="147" spans="1:12" customHeight="1" ht="105" outlineLevel="3">
      <c r="A147" s="1"/>
      <c r="B147" s="1">
        <v>878019</v>
      </c>
      <c r="C147" s="1" t="s">
        <v>556</v>
      </c>
      <c r="D147" s="1" t="s">
        <v>557</v>
      </c>
      <c r="E147" s="2" t="s">
        <v>558</v>
      </c>
      <c r="F147" s="2" t="s">
        <v>559</v>
      </c>
      <c r="G147" s="2">
        <v>4</v>
      </c>
      <c r="H147" s="2">
        <v>0</v>
      </c>
      <c r="I147" s="1">
        <v>0</v>
      </c>
      <c r="J147" s="3" t="s">
        <v>16</v>
      </c>
      <c r="K147" s="2" t="str">
        <f>J147*1955.41</f>
        <v>0</v>
      </c>
      <c r="L147" s="5"/>
    </row>
    <row r="148" spans="1:12" customHeight="1" ht="105" outlineLevel="3">
      <c r="A148" s="1"/>
      <c r="B148" s="1">
        <v>878020</v>
      </c>
      <c r="C148" s="1" t="s">
        <v>560</v>
      </c>
      <c r="D148" s="1" t="s">
        <v>561</v>
      </c>
      <c r="E148" s="2" t="s">
        <v>562</v>
      </c>
      <c r="F148" s="2" t="s">
        <v>563</v>
      </c>
      <c r="G148" s="2">
        <v>5</v>
      </c>
      <c r="H148" s="2">
        <v>0</v>
      </c>
      <c r="I148" s="1">
        <v>0</v>
      </c>
      <c r="J148" s="3" t="s">
        <v>16</v>
      </c>
      <c r="K148" s="2" t="str">
        <f>J148*2256.36</f>
        <v>0</v>
      </c>
      <c r="L148" s="5"/>
    </row>
    <row r="149" spans="1:12" customHeight="1" ht="105" outlineLevel="3">
      <c r="A149" s="1"/>
      <c r="B149" s="1">
        <v>878021</v>
      </c>
      <c r="C149" s="1" t="s">
        <v>564</v>
      </c>
      <c r="D149" s="1" t="s">
        <v>565</v>
      </c>
      <c r="E149" s="2" t="s">
        <v>566</v>
      </c>
      <c r="F149" s="2" t="s">
        <v>567</v>
      </c>
      <c r="G149" s="2">
        <v>2</v>
      </c>
      <c r="H149" s="2">
        <v>0</v>
      </c>
      <c r="I149" s="1">
        <v>0</v>
      </c>
      <c r="J149" s="3" t="s">
        <v>16</v>
      </c>
      <c r="K149" s="2" t="str">
        <f>J149*2376.57</f>
        <v>0</v>
      </c>
      <c r="L149" s="5"/>
    </row>
    <row r="150" spans="1:12" customHeight="1" ht="105" outlineLevel="3">
      <c r="A150" s="1"/>
      <c r="B150" s="1">
        <v>878022</v>
      </c>
      <c r="C150" s="1" t="s">
        <v>568</v>
      </c>
      <c r="D150" s="1" t="s">
        <v>569</v>
      </c>
      <c r="E150" s="2" t="s">
        <v>570</v>
      </c>
      <c r="F150" s="2" t="s">
        <v>571</v>
      </c>
      <c r="G150" s="2">
        <v>3</v>
      </c>
      <c r="H150" s="2">
        <v>0</v>
      </c>
      <c r="I150" s="1">
        <v>0</v>
      </c>
      <c r="J150" s="3" t="s">
        <v>16</v>
      </c>
      <c r="K150" s="2" t="str">
        <f>J150*2647.32</f>
        <v>0</v>
      </c>
      <c r="L150" s="5"/>
    </row>
    <row r="151" spans="1:12" customHeight="1" ht="105" outlineLevel="3">
      <c r="A151" s="1"/>
      <c r="B151" s="1">
        <v>882548</v>
      </c>
      <c r="C151" s="1" t="s">
        <v>572</v>
      </c>
      <c r="D151" s="1" t="s">
        <v>573</v>
      </c>
      <c r="E151" s="2" t="s">
        <v>574</v>
      </c>
      <c r="F151" s="2" t="s">
        <v>559</v>
      </c>
      <c r="G151" s="2">
        <v>2</v>
      </c>
      <c r="H151" s="2">
        <v>0</v>
      </c>
      <c r="I151" s="1">
        <v>0</v>
      </c>
      <c r="J151" s="3" t="s">
        <v>16</v>
      </c>
      <c r="K151" s="2" t="str">
        <f>J151*1955.41</f>
        <v>0</v>
      </c>
      <c r="L151" s="5"/>
    </row>
    <row r="152" spans="1:12" customHeight="1" ht="105" outlineLevel="3">
      <c r="A152" s="1"/>
      <c r="B152" s="1">
        <v>882549</v>
      </c>
      <c r="C152" s="1" t="s">
        <v>575</v>
      </c>
      <c r="D152" s="1" t="s">
        <v>576</v>
      </c>
      <c r="E152" s="2" t="s">
        <v>577</v>
      </c>
      <c r="F152" s="2" t="s">
        <v>567</v>
      </c>
      <c r="G152" s="2">
        <v>0</v>
      </c>
      <c r="H152" s="2">
        <v>0</v>
      </c>
      <c r="I152" s="1">
        <v>0</v>
      </c>
      <c r="J152" s="3" t="s">
        <v>16</v>
      </c>
      <c r="K152" s="2" t="str">
        <f>J152*2376.57</f>
        <v>0</v>
      </c>
      <c r="L1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2:K12"/>
    <mergeCell ref="A142:K142"/>
    <mergeCell ref="A13:K13"/>
    <mergeCell ref="A29:K29"/>
    <mergeCell ref="A58:K58"/>
    <mergeCell ref="A118:K1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2025-12-07T10:02:13+03:00</dcterms:created>
  <dcterms:modified xsi:type="dcterms:W3CDTF">2025-12-07T10:02:13+03:00</dcterms:modified>
  <dc:title>Untitled Spreadsheet</dc:title>
  <dc:description/>
  <dc:subject/>
  <cp:keywords/>
  <cp:category/>
</cp:coreProperties>
</file>