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'Worksheet'!$A$1:$L$1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<sst xmlns="http://schemas.openxmlformats.org/spreadsheetml/2006/main" uniqueCount="149">
  <si>
    <t>Изображение*</t>
  </si>
  <si>
    <t>ID</t>
  </si>
  <si>
    <t>Код</t>
  </si>
  <si>
    <t>Артикул*</t>
  </si>
  <si>
    <t>Название товара*</t>
  </si>
  <si>
    <t>Цена, руб.*</t>
  </si>
  <si>
    <t>Основной</t>
  </si>
  <si>
    <t>Удаленный</t>
  </si>
  <si>
    <t>В пути</t>
  </si>
  <si>
    <t>Ваш заказ</t>
  </si>
  <si>
    <t>РАСПРОДАЖА</t>
  </si>
  <si>
    <t>BAK-240001</t>
  </si>
  <si>
    <t>Бак для водоснабжения 100л горизонтальный метал фланец 1" 10 бар (гидроаккумулятор) (1шт)</t>
  </si>
  <si>
    <t>8 683.20 руб.</t>
  </si>
  <si>
    <t>шт</t>
  </si>
  <si>
    <t>FIO-130021</t>
  </si>
  <si>
    <t>F50119-2</t>
  </si>
  <si>
    <t>колба-фильтр SL5  3/4" для стир машин с полифосфатом</t>
  </si>
  <si>
    <t>547.60 руб.</t>
  </si>
  <si>
    <t>&gt;25</t>
  </si>
  <si>
    <t>FIO-310010</t>
  </si>
  <si>
    <t>Кран для фильтра МАТОВЫЙ НИКЕЛЬ (1/30шт)</t>
  </si>
  <si>
    <t>1 724.80 руб.</t>
  </si>
  <si>
    <t>FIO-310012</t>
  </si>
  <si>
    <t>Кран для фильтра МЕДЬ (1/30шт)</t>
  </si>
  <si>
    <t>1 822.98 руб.</t>
  </si>
  <si>
    <t>PND-111192</t>
  </si>
  <si>
    <t>Бак расшир для водоснабжения 24л. синий, вертикальный, вых.1", UNIGB, мембрана VAREM Italy</t>
  </si>
  <si>
    <t>2 983.75 руб.</t>
  </si>
  <si>
    <t>PND-111194</t>
  </si>
  <si>
    <t>Бак расшир для водоснабжения 80л. синий, вертикальный, вых.1", UNIGB, мембрана VAREM Italy</t>
  </si>
  <si>
    <t>10 622.50 руб.</t>
  </si>
  <si>
    <t>PND-111195</t>
  </si>
  <si>
    <t>Бак расшир для водоснабжения 100л. синий, вертикальный, вых.1", UNIGB, мембрана VAREM Italy</t>
  </si>
  <si>
    <t>14 089.25 руб.</t>
  </si>
  <si>
    <t>PND-111203</t>
  </si>
  <si>
    <t>Бак расшир для отопления 5л. вертикальный, вых.3/4", UNIGB (Stout), мембрана VAREM Italy</t>
  </si>
  <si>
    <t>2 406.25 руб.</t>
  </si>
  <si>
    <t>PND-111209</t>
  </si>
  <si>
    <t>Бак расшир для отопления 50л.вертикальный с ножками, вых.1", UNIGB (Stout), мембрана VAREM Italy</t>
  </si>
  <si>
    <t>6 641.25 руб.</t>
  </si>
  <si>
    <t>PSK-120001</t>
  </si>
  <si>
    <t>полотенцесушитель нерж сталь М 500*400 3/4"</t>
  </si>
  <si>
    <t>2 117.97 руб.</t>
  </si>
  <si>
    <t>PSK-120002</t>
  </si>
  <si>
    <t>полотенцесушитель нерж сталь М 500*500 3/4"</t>
  </si>
  <si>
    <t>2 397.39 руб.</t>
  </si>
  <si>
    <t>PSK-120003</t>
  </si>
  <si>
    <t>полотенцесушитель нерж сталь М 500*600 3/4"</t>
  </si>
  <si>
    <t>2 765.81 руб.</t>
  </si>
  <si>
    <t>PVH-110001</t>
  </si>
  <si>
    <t>Шланг ПВХ для полива 1/2" (12,5мм) 3 слоя Bravura Green (-10*+60*, 5бар) UV защита (бухта 25м)</t>
  </si>
  <si>
    <t>1 002.56 руб.</t>
  </si>
  <si>
    <t>боб</t>
  </si>
  <si>
    <t>PVH-110003</t>
  </si>
  <si>
    <t>Шланг ПВХ для полива 3/4" (19мм) 3 слоя Bravura Green (-10*+60*, 5бар) UV защита,зеленый (бухта 25м)</t>
  </si>
  <si>
    <t>1 403.59 руб.</t>
  </si>
  <si>
    <t>&gt;10</t>
  </si>
  <si>
    <t>PVH-110015</t>
  </si>
  <si>
    <t>Шланг ПВХ для полива 3/4" (19мм) 3 слоя Bravura 3 Crystal  (-10*+60*, 10бар) UV защита (бухта 25м)</t>
  </si>
  <si>
    <t>2 437.01 руб.</t>
  </si>
  <si>
    <t>PVH-110019</t>
  </si>
  <si>
    <t>Шланг ПВХ для полива 3/4" (19мм) 4 слоя Bravura 4 (-10*+60*, 10бар) UV защита (бухта 25м)</t>
  </si>
  <si>
    <t>2 963.39 руб.</t>
  </si>
  <si>
    <t>PVH-110023</t>
  </si>
  <si>
    <t>Шланг ПВХ для полива 3/4" (19мм) 5 слоев Bravura 5 (-10*+60*, 10бар) UV защита (бухта 25м)</t>
  </si>
  <si>
    <t>3 392.76 руб.</t>
  </si>
  <si>
    <t>PVH-110029</t>
  </si>
  <si>
    <t>Шланг ПВХ для полива 3/4" (19мм) 5 слоев Bravura 5 Crystal  (-10*+60*, 10бар) UV защита (бухта 25м)</t>
  </si>
  <si>
    <t>3 392.20 руб.</t>
  </si>
  <si>
    <t>PVH-110103</t>
  </si>
  <si>
    <t>Шланг полив ПВХ 3/4" (18мм) 3 слоя МЕТЕОР (-5*+60*, 8бар) зеленный с оранж полосой 1,5мм (бухта 20м)</t>
  </si>
  <si>
    <t>1 044.36 руб.</t>
  </si>
  <si>
    <t>PVH-110109</t>
  </si>
  <si>
    <t>Шланг полив ПВХ 3/4" (18мм) ТИТАН армированный 3 слоя, белый с серой полосой, 2,2мм (бухта 20м)</t>
  </si>
  <si>
    <t>1 641.96 руб.</t>
  </si>
  <si>
    <t>PVH-110111</t>
  </si>
  <si>
    <t>Шланг полив ПВХ 3/4" (18мм) ТРИТОН армированный 3 слоя, черный с оранж полосой, 1,5мм (бухта 20м)</t>
  </si>
  <si>
    <t>PVH-110112</t>
  </si>
  <si>
    <t>Шланг полив ПВХ 3/4" (18мм) ЮПИТЕР армированный 3 слоя, оранж. с серой полосой, 2,7мм (бухта 20м)</t>
  </si>
  <si>
    <t>1 879.56 руб.</t>
  </si>
  <si>
    <t>PVH-110206</t>
  </si>
  <si>
    <t>Шланг полив ПВХ 3/4" (18мм) 3 слоя 1,4мм (-5*+50*, 4бар) фиолетовый с голубой полосой  (бухта 20м) Л</t>
  </si>
  <si>
    <t>1 130.69 руб.</t>
  </si>
  <si>
    <t>PVH-110207</t>
  </si>
  <si>
    <t>Шланг полив ПВХ 3/4" (18мм) 3 слоя 1,4мм (-5*+50*, 4бар) красный с черной полосой  (бухта 20м) Флокс</t>
  </si>
  <si>
    <t>1 031.40 руб.</t>
  </si>
  <si>
    <t>UNI- 100012</t>
  </si>
  <si>
    <t>-Силикон. смазка UNIPAK SUPER GLIDEX 175 г. (тюбик с губкой) (12шт)</t>
  </si>
  <si>
    <t>437.50 руб.</t>
  </si>
  <si>
    <t>UNI- 100013</t>
  </si>
  <si>
    <t>-Силикон. смазка UNIPAK SUPER GLIDEX 400 г. (1/12шт)</t>
  </si>
  <si>
    <t>670.25 руб.</t>
  </si>
  <si>
    <t>UNI- 100014</t>
  </si>
  <si>
    <t>-Силикон. смазка UNIPAK SUPER GLIDEX 750 г. (1/12шт)</t>
  </si>
  <si>
    <t>890.75 руб.</t>
  </si>
  <si>
    <t>UNI- 100015</t>
  </si>
  <si>
    <t>-Силикон. смазка UNIPAK SUPER GLIDEX 1 кг (1/6шт)</t>
  </si>
  <si>
    <t>1 200.50 руб.</t>
  </si>
  <si>
    <t>УТ000001221</t>
  </si>
  <si>
    <t>PP-R Обвод (скоба) Lammin Белый 32</t>
  </si>
  <si>
    <t>20.00 руб.</t>
  </si>
  <si>
    <t>ппр фитинги vieir</t>
  </si>
  <si>
    <t>FRK-230005</t>
  </si>
  <si>
    <t>VER718-2</t>
  </si>
  <si>
    <t>Коллектор PPR с отсечными кранами 40 вн. х 2 вых. 20 вн. (кр+син) (1/70шт)</t>
  </si>
  <si>
    <t>650.25 руб.</t>
  </si>
  <si>
    <t>FRK-230006</t>
  </si>
  <si>
    <t>VER718-3</t>
  </si>
  <si>
    <t>Коллектор PPR с отсечными кранами 40 вн. х 3 вых. 20 вн. (кр+син) (1/60шт)</t>
  </si>
  <si>
    <t>981.57 руб.</t>
  </si>
  <si>
    <t>FRK-230007</t>
  </si>
  <si>
    <t>VER718-4</t>
  </si>
  <si>
    <t>Коллектор PPR с отсечными кранами 40 вн. х 4 вых. 20 вн. (кр+син) (1/50шт)</t>
  </si>
  <si>
    <t>1 300.51 руб.</t>
  </si>
  <si>
    <t>FRK-230008</t>
  </si>
  <si>
    <t>VER718-5</t>
  </si>
  <si>
    <t>Коллектор PPR с отсечными кранами 40 вн. х 5 вых. 20 вн. (кр+син) (1/40шт)</t>
  </si>
  <si>
    <t>1 634.92 руб.</t>
  </si>
  <si>
    <t>Трубы полипропиленовые</t>
  </si>
  <si>
    <t>PPR-160001</t>
  </si>
  <si>
    <t>VREA20</t>
  </si>
  <si>
    <t>Труба полипропиленовая PN20 20мм армир. алюминием (4/200м)</t>
  </si>
  <si>
    <t>103.73 руб.</t>
  </si>
  <si>
    <t>&gt;100</t>
  </si>
  <si>
    <t>пог. м</t>
  </si>
  <si>
    <t>PPR-160003</t>
  </si>
  <si>
    <t>VREA32</t>
  </si>
  <si>
    <t>Труба полипропиленовая PN20 32мм армир. алюминием (4/80м)</t>
  </si>
  <si>
    <t>209.01 руб.</t>
  </si>
  <si>
    <t>&gt;50</t>
  </si>
  <si>
    <t>VRP-111004</t>
  </si>
  <si>
    <t>PPR Труба 40х6,7 SDR6 Pn25 (СТЕКЛОВОЛОКНО) (4/40м)</t>
  </si>
  <si>
    <t>115.00 руб.</t>
  </si>
  <si>
    <t>VRP-111005</t>
  </si>
  <si>
    <t>PPR Труба 50х8,4 SDR6 Pn25 (СТЕКЛОВОЛОКНО) (4/28м)</t>
  </si>
  <si>
    <t>190.00 руб.</t>
  </si>
  <si>
    <t>VRP-111006</t>
  </si>
  <si>
    <t>PPR Труба 63х10,5 SDR6 Pn25 (СТЕКЛОВОЛОКНО) (4/20м)</t>
  </si>
  <si>
    <t>275.00 руб.</t>
  </si>
  <si>
    <t>VRP-111011</t>
  </si>
  <si>
    <t>PPR Труба 25х3,5 SDR7,4 Pn20 (стекловолокно) (4/100м)</t>
  </si>
  <si>
    <t>35.00 руб.</t>
  </si>
  <si>
    <t>VRP-111015</t>
  </si>
  <si>
    <t>PPR Труба 63х8,7 SDR7,4 Pn20 (стекловолокно) (4/20м)</t>
  </si>
  <si>
    <t>240.00 руб.</t>
  </si>
  <si>
    <t>VRP-111016</t>
  </si>
  <si>
    <t>PPR Труба 75х10,1 SDR7,4 Pn20 (стекловолокно) (4/16м)</t>
  </si>
  <si>
    <t>335.00 руб.</t>
  </si>
</sst>
</file>

<file path=xl/styles.xml><?xml version="1.0" encoding="utf-8"?>
<styleSheet xmlns="http://schemas.openxmlformats.org/spreadsheetml/2006/main" xml:space="preserve">
  <numFmts count="1">
    <numFmt numFmtId="164" formatCode="# ### ### ### ### ### ### ### ##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D17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D9D9D9"/>
        <bgColor rgb="D9D9D9"/>
      </patternFill>
    </fill>
    <fill>
      <patternFill patternType="solid">
        <fgColor rgb="76933C"/>
        <bgColor rgb="76933C"/>
      </patternFill>
    </fill>
    <fill>
      <patternFill patternType="solid">
        <fgColor rgb="DA9694"/>
        <bgColor rgb="DA9694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164" fillId="0" borderId="1" applyFont="1" applyNumberFormat="1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general" vertical="center" textRotation="0" wrapText="true" shrinkToFit="false" indent="1"/>
    </xf>
    <xf xfId="0" fontId="1" numFmtId="0" fillId="4" borderId="1" applyFont="1" applyNumberFormat="0" applyFill="1" applyBorder="1" applyAlignment="1">
      <alignment horizontal="general" vertical="center" textRotation="0" wrapText="true" shrinkToFit="false" indent="2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6ed93f6_e810_11ee_a580_047c1617b143_3d7c0747_0312_11ef_a5a4_047c1617b1431.jpeg"/><Relationship Id="rId2" Type="http://schemas.openxmlformats.org/officeDocument/2006/relationships/image" Target="../media/dab7a6cb_3767_11ea_810f_003048fd731b_6205a091_467a_11ea_810f_003048fd731b2.jpeg"/><Relationship Id="rId3" Type="http://schemas.openxmlformats.org/officeDocument/2006/relationships/image" Target="../media/365e7115_68f5_11ea_8111_003048fd731b_018ae88e_7ca2_11ea_8111_003048fd731b3.jpeg"/><Relationship Id="rId4" Type="http://schemas.openxmlformats.org/officeDocument/2006/relationships/image" Target="../media/d4f8c11e_fb63_11ee_a59a_047c1617b143_444b1c9a_5a46_11f0_a775_047c1617b1434.jpeg"/><Relationship Id="rId5" Type="http://schemas.openxmlformats.org/officeDocument/2006/relationships/image" Target="../media/d4f8c122_fb63_11ee_a59a_047c1617b143_444b1caf_5a46_11f0_a775_047c1617b1435.jpeg"/><Relationship Id="rId6" Type="http://schemas.openxmlformats.org/officeDocument/2006/relationships/image" Target="../media/d4f8c124_fb63_11ee_a59a_047c1617b143_444b1c86_5a46_11f0_a775_047c1617b1436.jpeg"/><Relationship Id="rId7" Type="http://schemas.openxmlformats.org/officeDocument/2006/relationships/image" Target="../media/d4f8c134_fb63_11ee_a59a_047c1617b143_444b1cf7_5a46_11f0_a775_047c1617b1437.jpeg"/><Relationship Id="rId8" Type="http://schemas.openxmlformats.org/officeDocument/2006/relationships/image" Target="../media/d4f8c140_fb63_11ee_a59a_047c1617b143_444b1cf3_5a46_11f0_a775_047c1617b1438.jpeg"/><Relationship Id="rId9" Type="http://schemas.openxmlformats.org/officeDocument/2006/relationships/image" Target="../media/b6b0b2a5_419a_11ea_810f_003048fd731b_b618d7d9_4847_11ea_810f_003048fd731b9.jpeg"/><Relationship Id="rId10" Type="http://schemas.openxmlformats.org/officeDocument/2006/relationships/image" Target="../media/b6b0b2a7_419a_11ea_810f_003048fd731b_b618d7dc_4847_11ea_810f_003048fd731b10.jpeg"/><Relationship Id="rId11" Type="http://schemas.openxmlformats.org/officeDocument/2006/relationships/image" Target="../media/b6b0b2a9_419a_11ea_810f_003048fd731b_b618d7df_4847_11ea_810f_003048fd731b11.jpeg"/><Relationship Id="rId12" Type="http://schemas.openxmlformats.org/officeDocument/2006/relationships/image" Target="../media/527d4321_deb7_11ee_a573_047c1617b143_19e968f3_793a_11f0_a79f_047c1617b14312.jpeg"/><Relationship Id="rId13" Type="http://schemas.openxmlformats.org/officeDocument/2006/relationships/image" Target="../media/527d4325_deb7_11ee_a573_047c1617b143_19e96909_793a_11f0_a79f_047c1617b14313.jpeg"/><Relationship Id="rId14" Type="http://schemas.openxmlformats.org/officeDocument/2006/relationships/image" Target="../media/527d433d_deb7_11ee_a573_047c1617b143_19e968fe_793a_11f0_a79f_047c1617b14314.jpeg"/><Relationship Id="rId15" Type="http://schemas.openxmlformats.org/officeDocument/2006/relationships/image" Target="../media/527d4345_deb7_11ee_a573_047c1617b143_19e9690d_793a_11f0_a79f_047c1617b14315.jpeg"/><Relationship Id="rId16" Type="http://schemas.openxmlformats.org/officeDocument/2006/relationships/image" Target="../media/ae7865ed_df22_11ee_a573_047c1617b143_19e9690f_793a_11f0_a79f_047c1617b14316.jpeg"/><Relationship Id="rId17" Type="http://schemas.openxmlformats.org/officeDocument/2006/relationships/image" Target="../media/ae7865f9_df22_11ee_a573_047c1617b143_19e96915_793a_11f0_a79f_047c1617b14317.jpeg"/><Relationship Id="rId18" Type="http://schemas.openxmlformats.org/officeDocument/2006/relationships/image" Target="../media/68a14249_f120_11ee_a58b_047c1617b143_5785a737_f129_11ee_a58b_047c1617b14318.jpeg"/><Relationship Id="rId19" Type="http://schemas.openxmlformats.org/officeDocument/2006/relationships/image" Target="../media/68a14255_f120_11ee_a58b_047c1617b143_5785a73d_f129_11ee_a58b_047c1617b14319.jpeg"/><Relationship Id="rId20" Type="http://schemas.openxmlformats.org/officeDocument/2006/relationships/image" Target="../media/68a14259_f120_11ee_a58b_047c1617b143_5785a73f_f129_11ee_a58b_047c1617b14320.jpeg"/><Relationship Id="rId21" Type="http://schemas.openxmlformats.org/officeDocument/2006/relationships/image" Target="../media/68a1425b_f120_11ee_a58b_047c1617b143_5785a740_f129_11ee_a58b_047c1617b14321.jpeg"/><Relationship Id="rId22" Type="http://schemas.openxmlformats.org/officeDocument/2006/relationships/image" Target="../media/5785a6e4_f129_11ee_a58b_047c1617b143_444b1c4d_5a46_11f0_a775_047c1617b14322.jpeg"/><Relationship Id="rId23" Type="http://schemas.openxmlformats.org/officeDocument/2006/relationships/image" Target="../media/5785a6e6_f129_11ee_a58b_047c1617b143_444b1c4c_5a46_11f0_a775_047c1617b14323.jpeg"/><Relationship Id="rId24" Type="http://schemas.openxmlformats.org/officeDocument/2006/relationships/image" Target="../media/18437648_2be2_11ec_8351_003048fd731b_d43ed729_f115_11ee_a58b_047c1617b14324.jpeg"/><Relationship Id="rId25" Type="http://schemas.openxmlformats.org/officeDocument/2006/relationships/image" Target="../media/1843764a_2be2_11ec_8351_003048fd731b_d43ed728_f115_11ee_a58b_047c1617b14325.jpeg"/><Relationship Id="rId26" Type="http://schemas.openxmlformats.org/officeDocument/2006/relationships/image" Target="../media/1843764c_2be2_11ec_8351_003048fd731b_d43ed726_f115_11ee_a58b_047c1617b14326.jpeg"/><Relationship Id="rId27" Type="http://schemas.openxmlformats.org/officeDocument/2006/relationships/image" Target="../media/1843764e_2be2_11ec_8351_003048fd731b_d43ed727_f115_11ee_a58b_047c1617b14327.jpeg"/><Relationship Id="rId28" Type="http://schemas.openxmlformats.org/officeDocument/2006/relationships/image" Target="../media/6cd4e68c_e9f6_11eb_82f2_003048fd731b_d43ed71d_f115_11ee_a58b_047c1617b14328.jpeg"/><Relationship Id="rId29" Type="http://schemas.openxmlformats.org/officeDocument/2006/relationships/image" Target="../media/fae7fe80_86a5_11e9_8101_003048fd731b_409a69a1_281f_11ed_a30f_00259070b48729.jpeg"/><Relationship Id="rId30" Type="http://schemas.openxmlformats.org/officeDocument/2006/relationships/image" Target="../media/fae7fe84_86a5_11e9_8101_003048fd731b_409a69a2_281f_11ed_a30f_00259070b48730.jpeg"/><Relationship Id="rId31" Type="http://schemas.openxmlformats.org/officeDocument/2006/relationships/image" Target="../media/fae7fe88_86a5_11e9_8101_003048fd731b_409a69a3_281f_11ed_a30f_00259070b48731.jpeg"/><Relationship Id="rId32" Type="http://schemas.openxmlformats.org/officeDocument/2006/relationships/image" Target="../media/fae7fe8c_86a5_11e9_8101_003048fd731b_409a69a4_281f_11ed_a30f_00259070b48732.jpeg"/><Relationship Id="rId33" Type="http://schemas.openxmlformats.org/officeDocument/2006/relationships/image" Target="../media/a92b44de_5f8f_11eb_822d_003048fd731b_64c8bbbd_5a46_11f0_a775_047c1617b14333.jpeg"/><Relationship Id="rId34" Type="http://schemas.openxmlformats.org/officeDocument/2006/relationships/image" Target="../media/a92b44e2_5f8f_11eb_822d_003048fd731b_64c8bbbf_5a46_11f0_a775_047c1617b14334.jpeg"/><Relationship Id="rId35" Type="http://schemas.openxmlformats.org/officeDocument/2006/relationships/image" Target="../media/70a47387_fea6_11ed_a44c_047c1617b143_444b1ba5_5a46_11f0_a775_047c1617b14335.jpeg"/><Relationship Id="rId36" Type="http://schemas.openxmlformats.org/officeDocument/2006/relationships/image" Target="../media/70a47389_fea6_11ed_a44c_047c1617b143_444b1ba6_5a46_11f0_a775_047c1617b14336.jpeg"/><Relationship Id="rId37" Type="http://schemas.openxmlformats.org/officeDocument/2006/relationships/image" Target="../media/70a4738b_fea6_11ed_a44c_047c1617b143_444b1ba7_5a46_11f0_a775_047c1617b14337.jpeg"/><Relationship Id="rId38" Type="http://schemas.openxmlformats.org/officeDocument/2006/relationships/image" Target="../media/70a47395_fea6_11ed_a44c_047c1617b143_444b1ba9_5a46_11f0_a775_047c1617b14338.jpeg"/><Relationship Id="rId39" Type="http://schemas.openxmlformats.org/officeDocument/2006/relationships/image" Target="../media/70a4739d_fea6_11ed_a44c_047c1617b143_444b1bad_5a46_11f0_a775_047c1617b14339.jpeg"/><Relationship Id="rId40" Type="http://schemas.openxmlformats.org/officeDocument/2006/relationships/image" Target="../media/70a4739f_fea6_11ed_a44c_047c1617b143_444b1bae_5a46_11f0_a775_047c1617b14340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2</xdr:row>
      <xdr:rowOff>95250</xdr:rowOff>
    </xdr:from>
    <xdr:ext cx="1143000" cy="1143000"/>
    <xdr:pic>
      <xdr:nvPicPr>
        <xdr:cNvPr id="1" name="Image_3" descr="Image_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1143000" cy="1143000"/>
    <xdr:pic>
      <xdr:nvPicPr>
        <xdr:cNvPr id="2" name="Image_4" descr="Image_4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1143000" cy="1143000"/>
    <xdr:pic>
      <xdr:nvPicPr>
        <xdr:cNvPr id="3" name="Image_6" descr="Image_6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1143000" cy="1143000"/>
    <xdr:pic>
      <xdr:nvPicPr>
        <xdr:cNvPr id="4" name="Image_7" descr="Image_7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1143000" cy="1143000"/>
    <xdr:pic>
      <xdr:nvPicPr>
        <xdr:cNvPr id="5" name="Image_8" descr="Image_8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</xdr:row>
      <xdr:rowOff>95250</xdr:rowOff>
    </xdr:from>
    <xdr:ext cx="1143000" cy="1143000"/>
    <xdr:pic>
      <xdr:nvPicPr>
        <xdr:cNvPr id="6" name="Image_9" descr="Image_9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</xdr:row>
      <xdr:rowOff>95250</xdr:rowOff>
    </xdr:from>
    <xdr:ext cx="1143000" cy="1143000"/>
    <xdr:pic>
      <xdr:nvPicPr>
        <xdr:cNvPr id="7" name="Image_10" descr="Image_10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</xdr:row>
      <xdr:rowOff>95250</xdr:rowOff>
    </xdr:from>
    <xdr:ext cx="1143000" cy="1143000"/>
    <xdr:pic>
      <xdr:nvPicPr>
        <xdr:cNvPr id="8" name="Image_11" descr="Image_11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</xdr:row>
      <xdr:rowOff>95250</xdr:rowOff>
    </xdr:from>
    <xdr:ext cx="1143000" cy="1143000"/>
    <xdr:pic>
      <xdr:nvPicPr>
        <xdr:cNvPr id="9" name="Image_12" descr="Image_12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</xdr:row>
      <xdr:rowOff>95250</xdr:rowOff>
    </xdr:from>
    <xdr:ext cx="1143000" cy="1143000"/>
    <xdr:pic>
      <xdr:nvPicPr>
        <xdr:cNvPr id="10" name="Image_13" descr="Image_13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</xdr:row>
      <xdr:rowOff>95250</xdr:rowOff>
    </xdr:from>
    <xdr:ext cx="1143000" cy="1143000"/>
    <xdr:pic>
      <xdr:nvPicPr>
        <xdr:cNvPr id="11" name="Image_14" descr="Image_14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</xdr:row>
      <xdr:rowOff>95250</xdr:rowOff>
    </xdr:from>
    <xdr:ext cx="1143000" cy="1143000"/>
    <xdr:pic>
      <xdr:nvPicPr>
        <xdr:cNvPr id="12" name="Image_15" descr="Image_15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</xdr:row>
      <xdr:rowOff>95250</xdr:rowOff>
    </xdr:from>
    <xdr:ext cx="1143000" cy="1143000"/>
    <xdr:pic>
      <xdr:nvPicPr>
        <xdr:cNvPr id="13" name="Image_16" descr="Image_16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</xdr:row>
      <xdr:rowOff>95250</xdr:rowOff>
    </xdr:from>
    <xdr:ext cx="1143000" cy="1143000"/>
    <xdr:pic>
      <xdr:nvPicPr>
        <xdr:cNvPr id="14" name="Image_17" descr="Image_17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</xdr:row>
      <xdr:rowOff>95250</xdr:rowOff>
    </xdr:from>
    <xdr:ext cx="1143000" cy="1143000"/>
    <xdr:pic>
      <xdr:nvPicPr>
        <xdr:cNvPr id="15" name="Image_18" descr="Image_18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</xdr:row>
      <xdr:rowOff>95250</xdr:rowOff>
    </xdr:from>
    <xdr:ext cx="1143000" cy="1143000"/>
    <xdr:pic>
      <xdr:nvPicPr>
        <xdr:cNvPr id="16" name="Image_19" descr="Image_19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</xdr:row>
      <xdr:rowOff>95250</xdr:rowOff>
    </xdr:from>
    <xdr:ext cx="1143000" cy="1143000"/>
    <xdr:pic>
      <xdr:nvPicPr>
        <xdr:cNvPr id="17" name="Image_20" descr="Image_20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</xdr:row>
      <xdr:rowOff>95250</xdr:rowOff>
    </xdr:from>
    <xdr:ext cx="1143000" cy="1143000"/>
    <xdr:pic>
      <xdr:nvPicPr>
        <xdr:cNvPr id="18" name="Image_21" descr="Image_21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</xdr:row>
      <xdr:rowOff>95250</xdr:rowOff>
    </xdr:from>
    <xdr:ext cx="1143000" cy="1143000"/>
    <xdr:pic>
      <xdr:nvPicPr>
        <xdr:cNvPr id="19" name="Image_22" descr="Image_22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</xdr:row>
      <xdr:rowOff>95250</xdr:rowOff>
    </xdr:from>
    <xdr:ext cx="1143000" cy="1143000"/>
    <xdr:pic>
      <xdr:nvPicPr>
        <xdr:cNvPr id="20" name="Image_23" descr="Image_23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</xdr:row>
      <xdr:rowOff>95250</xdr:rowOff>
    </xdr:from>
    <xdr:ext cx="1143000" cy="1143000"/>
    <xdr:pic>
      <xdr:nvPicPr>
        <xdr:cNvPr id="21" name="Image_24" descr="Image_24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24</xdr:row>
      <xdr:rowOff>95250</xdr:rowOff>
    </xdr:from>
    <xdr:ext cx="1143000" cy="1143000"/>
    <xdr:pic>
      <xdr:nvPicPr>
        <xdr:cNvPr id="22" name="Image_25" descr="Image_25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25</xdr:row>
      <xdr:rowOff>95250</xdr:rowOff>
    </xdr:from>
    <xdr:ext cx="1143000" cy="1143000"/>
    <xdr:pic>
      <xdr:nvPicPr>
        <xdr:cNvPr id="23" name="Image_26" descr="Image_26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26</xdr:row>
      <xdr:rowOff>95250</xdr:rowOff>
    </xdr:from>
    <xdr:ext cx="1143000" cy="1143000"/>
    <xdr:pic>
      <xdr:nvPicPr>
        <xdr:cNvPr id="24" name="Image_27" descr="Image_27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27</xdr:row>
      <xdr:rowOff>95250</xdr:rowOff>
    </xdr:from>
    <xdr:ext cx="1143000" cy="1143000"/>
    <xdr:pic>
      <xdr:nvPicPr>
        <xdr:cNvPr id="25" name="Image_28" descr="Image_28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28</xdr:row>
      <xdr:rowOff>95250</xdr:rowOff>
    </xdr:from>
    <xdr:ext cx="1143000" cy="1143000"/>
    <xdr:pic>
      <xdr:nvPicPr>
        <xdr:cNvPr id="26" name="Image_29" descr="Image_29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29</xdr:row>
      <xdr:rowOff>95250</xdr:rowOff>
    </xdr:from>
    <xdr:ext cx="1143000" cy="1143000"/>
    <xdr:pic>
      <xdr:nvPicPr>
        <xdr:cNvPr id="27" name="Image_30" descr="Image_30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30</xdr:row>
      <xdr:rowOff>95250</xdr:rowOff>
    </xdr:from>
    <xdr:ext cx="1143000" cy="1143000"/>
    <xdr:pic>
      <xdr:nvPicPr>
        <xdr:cNvPr id="28" name="Image_31" descr="Image_31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32</xdr:row>
      <xdr:rowOff>95250</xdr:rowOff>
    </xdr:from>
    <xdr:ext cx="1143000" cy="1143000"/>
    <xdr:pic>
      <xdr:nvPicPr>
        <xdr:cNvPr id="29" name="Image_33" descr="Image_33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33</xdr:row>
      <xdr:rowOff>95250</xdr:rowOff>
    </xdr:from>
    <xdr:ext cx="1143000" cy="1143000"/>
    <xdr:pic>
      <xdr:nvPicPr>
        <xdr:cNvPr id="30" name="Image_34" descr="Image_34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34</xdr:row>
      <xdr:rowOff>95250</xdr:rowOff>
    </xdr:from>
    <xdr:ext cx="1143000" cy="1143000"/>
    <xdr:pic>
      <xdr:nvPicPr>
        <xdr:cNvPr id="31" name="Image_35" descr="Image_35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35</xdr:row>
      <xdr:rowOff>95250</xdr:rowOff>
    </xdr:from>
    <xdr:ext cx="1143000" cy="1143000"/>
    <xdr:pic>
      <xdr:nvPicPr>
        <xdr:cNvPr id="32" name="Image_36" descr="Image_36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37</xdr:row>
      <xdr:rowOff>95250</xdr:rowOff>
    </xdr:from>
    <xdr:ext cx="1143000" cy="1143000"/>
    <xdr:pic>
      <xdr:nvPicPr>
        <xdr:cNvPr id="33" name="Image_38" descr="Image_38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38</xdr:row>
      <xdr:rowOff>95250</xdr:rowOff>
    </xdr:from>
    <xdr:ext cx="1143000" cy="1143000"/>
    <xdr:pic>
      <xdr:nvPicPr>
        <xdr:cNvPr id="34" name="Image_39" descr="Image_39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39</xdr:row>
      <xdr:rowOff>95250</xdr:rowOff>
    </xdr:from>
    <xdr:ext cx="1143000" cy="1143000"/>
    <xdr:pic>
      <xdr:nvPicPr>
        <xdr:cNvPr id="35" name="Image_40" descr="Image_40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40</xdr:row>
      <xdr:rowOff>95250</xdr:rowOff>
    </xdr:from>
    <xdr:ext cx="1143000" cy="1143000"/>
    <xdr:pic>
      <xdr:nvPicPr>
        <xdr:cNvPr id="36" name="Image_41" descr="Image_41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41</xdr:row>
      <xdr:rowOff>95250</xdr:rowOff>
    </xdr:from>
    <xdr:ext cx="1143000" cy="1143000"/>
    <xdr:pic>
      <xdr:nvPicPr>
        <xdr:cNvPr id="37" name="Image_42" descr="Image_42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42</xdr:row>
      <xdr:rowOff>95250</xdr:rowOff>
    </xdr:from>
    <xdr:ext cx="1143000" cy="1143000"/>
    <xdr:pic>
      <xdr:nvPicPr>
        <xdr:cNvPr id="38" name="Image_43" descr="Image_43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43</xdr:row>
      <xdr:rowOff>95250</xdr:rowOff>
    </xdr:from>
    <xdr:ext cx="1143000" cy="1143000"/>
    <xdr:pic>
      <xdr:nvPicPr>
        <xdr:cNvPr id="39" name="Image_44" descr="Image_44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44</xdr:row>
      <xdr:rowOff>95250</xdr:rowOff>
    </xdr:from>
    <xdr:ext cx="1143000" cy="1143000"/>
    <xdr:pic>
      <xdr:nvPicPr>
        <xdr:cNvPr id="40" name="Image_45" descr="Image_45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0" summaryRight="1"/>
  </sheetPr>
  <dimension ref="A1:L45"/>
  <sheetViews>
    <sheetView tabSelected="1" workbookViewId="0" showGridLines="true" showRowColHeaders="1">
      <pane ySplit="1" topLeftCell="A2" activePane="bottomLeft" state="frozen"/>
      <selection pane="bottomLeft" activeCell="A2" sqref="A2"/>
    </sheetView>
  </sheetViews>
  <sheetFormatPr defaultRowHeight="14.4" outlineLevelRow="3" outlineLevelCol="0"/>
  <cols>
    <col min="1" max="1" width="24" customWidth="true" style="0"/>
    <col min="2" max="2" width="10" customWidth="true" style="0"/>
    <col min="3" max="3" width="14" customWidth="true" style="0"/>
    <col min="4" max="4" width="20" customWidth="true" style="0"/>
    <col min="5" max="5" width="60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1" customWidth="true" style="0"/>
    <col min="11" max="11" width="10" customWidth="true" style="0"/>
    <col min="12" max="12" width="13" customWidth="true" style="0"/>
  </cols>
  <sheetData>
    <row r="1" spans="1:1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>
        <f>SUM(J2:J45)</f>
        <v>0</v>
      </c>
      <c r="K1" s="4" t="s">
        <v>9</v>
      </c>
      <c r="L1" s="5"/>
    </row>
    <row r="2" spans="1:12">
      <c r="A2" s="6" t="s">
        <v>10</v>
      </c>
      <c r="B2" s="6"/>
      <c r="C2" s="6"/>
      <c r="D2" s="6"/>
      <c r="E2" s="6"/>
      <c r="F2" s="6"/>
      <c r="G2" s="6"/>
      <c r="H2" s="6"/>
      <c r="I2" s="6"/>
      <c r="J2" s="6"/>
      <c r="K2" s="6"/>
      <c r="L2" s="5"/>
    </row>
    <row r="3" spans="1:12" customHeight="1" ht="105" outlineLevel="2">
      <c r="A3" s="1"/>
      <c r="B3" s="1">
        <v>882575</v>
      </c>
      <c r="C3" s="1" t="s">
        <v>11</v>
      </c>
      <c r="D3" s="1"/>
      <c r="E3" s="2" t="s">
        <v>12</v>
      </c>
      <c r="F3" s="2" t="s">
        <v>13</v>
      </c>
      <c r="G3" s="2">
        <v>2</v>
      </c>
      <c r="H3" s="2">
        <v>0</v>
      </c>
      <c r="I3" s="1">
        <v>0</v>
      </c>
      <c r="J3" s="3" t="s">
        <v>14</v>
      </c>
      <c r="K3" s="2" t="str">
        <f>J3*8683.20</f>
        <v>0</v>
      </c>
      <c r="L3" s="5"/>
    </row>
    <row r="4" spans="1:12" customHeight="1" ht="105" outlineLevel="2">
      <c r="A4" s="1"/>
      <c r="B4" s="1">
        <v>824604</v>
      </c>
      <c r="C4" s="1" t="s">
        <v>15</v>
      </c>
      <c r="D4" s="1" t="s">
        <v>16</v>
      </c>
      <c r="E4" s="2" t="s">
        <v>17</v>
      </c>
      <c r="F4" s="2" t="s">
        <v>18</v>
      </c>
      <c r="G4" s="2" t="s">
        <v>19</v>
      </c>
      <c r="H4" s="2">
        <v>0</v>
      </c>
      <c r="I4" s="1">
        <v>0</v>
      </c>
      <c r="J4" s="3" t="s">
        <v>14</v>
      </c>
      <c r="K4" s="2" t="str">
        <f>J4*547.60</f>
        <v>0</v>
      </c>
      <c r="L4" s="5"/>
    </row>
    <row r="5" spans="1:12" outlineLevel="2">
      <c r="A5" s="1"/>
      <c r="B5" s="1">
        <v>878833</v>
      </c>
      <c r="C5" s="1" t="s">
        <v>20</v>
      </c>
      <c r="D5" s="1">
        <v>233</v>
      </c>
      <c r="E5" s="2" t="s">
        <v>21</v>
      </c>
      <c r="F5" s="2" t="s">
        <v>22</v>
      </c>
      <c r="G5" s="2">
        <v>3</v>
      </c>
      <c r="H5" s="2">
        <v>0</v>
      </c>
      <c r="I5" s="1">
        <v>0</v>
      </c>
      <c r="J5" s="3" t="s">
        <v>14</v>
      </c>
      <c r="K5" s="2" t="str">
        <f>J5*1724.80</f>
        <v>0</v>
      </c>
      <c r="L5" s="5"/>
    </row>
    <row r="6" spans="1:12" customHeight="1" ht="105" outlineLevel="2">
      <c r="A6" s="1"/>
      <c r="B6" s="1">
        <v>878834</v>
      </c>
      <c r="C6" s="1" t="s">
        <v>23</v>
      </c>
      <c r="D6" s="1">
        <v>235</v>
      </c>
      <c r="E6" s="2" t="s">
        <v>24</v>
      </c>
      <c r="F6" s="2" t="s">
        <v>25</v>
      </c>
      <c r="G6" s="2">
        <v>5</v>
      </c>
      <c r="H6" s="2">
        <v>0</v>
      </c>
      <c r="I6" s="1">
        <v>0</v>
      </c>
      <c r="J6" s="3" t="s">
        <v>14</v>
      </c>
      <c r="K6" s="2" t="str">
        <f>J6*1822.98</f>
        <v>0</v>
      </c>
      <c r="L6" s="5"/>
    </row>
    <row r="7" spans="1:12" customHeight="1" ht="105" outlineLevel="2">
      <c r="A7" s="1"/>
      <c r="B7" s="1">
        <v>883662</v>
      </c>
      <c r="C7" s="1" t="s">
        <v>26</v>
      </c>
      <c r="D7" s="1"/>
      <c r="E7" s="2" t="s">
        <v>27</v>
      </c>
      <c r="F7" s="2" t="s">
        <v>28</v>
      </c>
      <c r="G7" s="2">
        <v>5</v>
      </c>
      <c r="H7" s="2">
        <v>0</v>
      </c>
      <c r="I7" s="1">
        <v>0</v>
      </c>
      <c r="J7" s="3" t="s">
        <v>14</v>
      </c>
      <c r="K7" s="2" t="str">
        <f>J7*2983.75</f>
        <v>0</v>
      </c>
      <c r="L7" s="5"/>
    </row>
    <row r="8" spans="1:12" customHeight="1" ht="105" outlineLevel="2">
      <c r="A8" s="1"/>
      <c r="B8" s="1">
        <v>883664</v>
      </c>
      <c r="C8" s="1" t="s">
        <v>29</v>
      </c>
      <c r="D8" s="1"/>
      <c r="E8" s="2" t="s">
        <v>30</v>
      </c>
      <c r="F8" s="2" t="s">
        <v>31</v>
      </c>
      <c r="G8" s="2">
        <v>1</v>
      </c>
      <c r="H8" s="2">
        <v>0</v>
      </c>
      <c r="I8" s="1">
        <v>0</v>
      </c>
      <c r="J8" s="3" t="s">
        <v>14</v>
      </c>
      <c r="K8" s="2" t="str">
        <f>J8*10622.50</f>
        <v>0</v>
      </c>
      <c r="L8" s="5"/>
    </row>
    <row r="9" spans="1:12" customHeight="1" ht="105" outlineLevel="2">
      <c r="A9" s="1"/>
      <c r="B9" s="1">
        <v>883665</v>
      </c>
      <c r="C9" s="1" t="s">
        <v>32</v>
      </c>
      <c r="D9" s="1"/>
      <c r="E9" s="2" t="s">
        <v>33</v>
      </c>
      <c r="F9" s="2" t="s">
        <v>34</v>
      </c>
      <c r="G9" s="2">
        <v>1</v>
      </c>
      <c r="H9" s="2">
        <v>0</v>
      </c>
      <c r="I9" s="1">
        <v>0</v>
      </c>
      <c r="J9" s="3" t="s">
        <v>14</v>
      </c>
      <c r="K9" s="2" t="str">
        <f>J9*14089.25</f>
        <v>0</v>
      </c>
      <c r="L9" s="5"/>
    </row>
    <row r="10" spans="1:12" customHeight="1" ht="105" outlineLevel="2">
      <c r="A10" s="1"/>
      <c r="B10" s="1">
        <v>883673</v>
      </c>
      <c r="C10" s="1" t="s">
        <v>35</v>
      </c>
      <c r="D10" s="1"/>
      <c r="E10" s="2" t="s">
        <v>36</v>
      </c>
      <c r="F10" s="2" t="s">
        <v>37</v>
      </c>
      <c r="G10" s="2">
        <v>1</v>
      </c>
      <c r="H10" s="2">
        <v>0</v>
      </c>
      <c r="I10" s="1">
        <v>0</v>
      </c>
      <c r="J10" s="3" t="s">
        <v>14</v>
      </c>
      <c r="K10" s="2" t="str">
        <f>J10*2406.25</f>
        <v>0</v>
      </c>
      <c r="L10" s="5"/>
    </row>
    <row r="11" spans="1:12" customHeight="1" ht="105" outlineLevel="2">
      <c r="A11" s="1"/>
      <c r="B11" s="1">
        <v>883679</v>
      </c>
      <c r="C11" s="1" t="s">
        <v>38</v>
      </c>
      <c r="D11" s="1"/>
      <c r="E11" s="2" t="s">
        <v>39</v>
      </c>
      <c r="F11" s="2" t="s">
        <v>40</v>
      </c>
      <c r="G11" s="2">
        <v>1</v>
      </c>
      <c r="H11" s="2">
        <v>0</v>
      </c>
      <c r="I11" s="1">
        <v>0</v>
      </c>
      <c r="J11" s="3" t="s">
        <v>14</v>
      </c>
      <c r="K11" s="2" t="str">
        <f>J11*6641.25</f>
        <v>0</v>
      </c>
      <c r="L11" s="5"/>
    </row>
    <row r="12" spans="1:12" customHeight="1" ht="105" outlineLevel="2">
      <c r="A12" s="1"/>
      <c r="B12" s="1">
        <v>878829</v>
      </c>
      <c r="C12" s="1" t="s">
        <v>41</v>
      </c>
      <c r="D12" s="1"/>
      <c r="E12" s="2" t="s">
        <v>42</v>
      </c>
      <c r="F12" s="2" t="s">
        <v>43</v>
      </c>
      <c r="G12" s="2">
        <v>3</v>
      </c>
      <c r="H12" s="2">
        <v>0</v>
      </c>
      <c r="I12" s="1">
        <v>0</v>
      </c>
      <c r="J12" s="3" t="s">
        <v>14</v>
      </c>
      <c r="K12" s="2" t="str">
        <f>J12*2117.97</f>
        <v>0</v>
      </c>
      <c r="L12" s="5"/>
    </row>
    <row r="13" spans="1:12" customHeight="1" ht="105" outlineLevel="2">
      <c r="A13" s="1"/>
      <c r="B13" s="1">
        <v>878830</v>
      </c>
      <c r="C13" s="1" t="s">
        <v>44</v>
      </c>
      <c r="D13" s="1"/>
      <c r="E13" s="2" t="s">
        <v>45</v>
      </c>
      <c r="F13" s="2" t="s">
        <v>46</v>
      </c>
      <c r="G13" s="2">
        <v>7</v>
      </c>
      <c r="H13" s="2">
        <v>0</v>
      </c>
      <c r="I13" s="1">
        <v>0</v>
      </c>
      <c r="J13" s="3" t="s">
        <v>14</v>
      </c>
      <c r="K13" s="2" t="str">
        <f>J13*2397.39</f>
        <v>0</v>
      </c>
      <c r="L13" s="5"/>
    </row>
    <row r="14" spans="1:12" customHeight="1" ht="105" outlineLevel="2">
      <c r="A14" s="1"/>
      <c r="B14" s="1">
        <v>878831</v>
      </c>
      <c r="C14" s="1" t="s">
        <v>47</v>
      </c>
      <c r="D14" s="1"/>
      <c r="E14" s="2" t="s">
        <v>48</v>
      </c>
      <c r="F14" s="2" t="s">
        <v>49</v>
      </c>
      <c r="G14" s="2">
        <v>2</v>
      </c>
      <c r="H14" s="2">
        <v>0</v>
      </c>
      <c r="I14" s="1">
        <v>0</v>
      </c>
      <c r="J14" s="3" t="s">
        <v>14</v>
      </c>
      <c r="K14" s="2" t="str">
        <f>J14*2765.81</f>
        <v>0</v>
      </c>
      <c r="L14" s="5"/>
    </row>
    <row r="15" spans="1:12" customHeight="1" ht="105" outlineLevel="2">
      <c r="A15" s="1"/>
      <c r="B15" s="1">
        <v>882681</v>
      </c>
      <c r="C15" s="1" t="s">
        <v>50</v>
      </c>
      <c r="D15" s="1"/>
      <c r="E15" s="2" t="s">
        <v>51</v>
      </c>
      <c r="F15" s="2" t="s">
        <v>52</v>
      </c>
      <c r="G15" s="2">
        <v>1</v>
      </c>
      <c r="H15" s="2">
        <v>0</v>
      </c>
      <c r="I15" s="1">
        <v>0</v>
      </c>
      <c r="J15" s="3" t="s">
        <v>53</v>
      </c>
      <c r="K15" s="2" t="str">
        <f>J15*1002.56</f>
        <v>0</v>
      </c>
      <c r="L15" s="5"/>
    </row>
    <row r="16" spans="1:12" customHeight="1" ht="105" outlineLevel="2">
      <c r="A16" s="1"/>
      <c r="B16" s="1">
        <v>882683</v>
      </c>
      <c r="C16" s="1" t="s">
        <v>54</v>
      </c>
      <c r="D16" s="1"/>
      <c r="E16" s="2" t="s">
        <v>55</v>
      </c>
      <c r="F16" s="2" t="s">
        <v>56</v>
      </c>
      <c r="G16" s="2" t="s">
        <v>57</v>
      </c>
      <c r="H16" s="2">
        <v>0</v>
      </c>
      <c r="I16" s="1">
        <v>0</v>
      </c>
      <c r="J16" s="3" t="s">
        <v>53</v>
      </c>
      <c r="K16" s="2" t="str">
        <f>J16*1403.59</f>
        <v>0</v>
      </c>
      <c r="L16" s="5"/>
    </row>
    <row r="17" spans="1:12" customHeight="1" ht="105" outlineLevel="2">
      <c r="A17" s="1"/>
      <c r="B17" s="1">
        <v>882695</v>
      </c>
      <c r="C17" s="1" t="s">
        <v>58</v>
      </c>
      <c r="D17" s="1"/>
      <c r="E17" s="2" t="s">
        <v>59</v>
      </c>
      <c r="F17" s="2" t="s">
        <v>60</v>
      </c>
      <c r="G17" s="2">
        <v>7</v>
      </c>
      <c r="H17" s="2">
        <v>0</v>
      </c>
      <c r="I17" s="1">
        <v>0</v>
      </c>
      <c r="J17" s="3" t="s">
        <v>53</v>
      </c>
      <c r="K17" s="2" t="str">
        <f>J17*2437.01</f>
        <v>0</v>
      </c>
      <c r="L17" s="5"/>
    </row>
    <row r="18" spans="1:12" customHeight="1" ht="105" outlineLevel="2">
      <c r="A18" s="1"/>
      <c r="B18" s="1">
        <v>882699</v>
      </c>
      <c r="C18" s="1" t="s">
        <v>61</v>
      </c>
      <c r="D18" s="1"/>
      <c r="E18" s="2" t="s">
        <v>62</v>
      </c>
      <c r="F18" s="2" t="s">
        <v>63</v>
      </c>
      <c r="G18" s="2">
        <v>8</v>
      </c>
      <c r="H18" s="2">
        <v>0</v>
      </c>
      <c r="I18" s="1">
        <v>0</v>
      </c>
      <c r="J18" s="3" t="s">
        <v>53</v>
      </c>
      <c r="K18" s="2" t="str">
        <f>J18*2963.39</f>
        <v>0</v>
      </c>
      <c r="L18" s="5"/>
    </row>
    <row r="19" spans="1:12" customHeight="1" ht="105" outlineLevel="2">
      <c r="A19" s="1"/>
      <c r="B19" s="1">
        <v>882703</v>
      </c>
      <c r="C19" s="1" t="s">
        <v>64</v>
      </c>
      <c r="D19" s="1"/>
      <c r="E19" s="2" t="s">
        <v>65</v>
      </c>
      <c r="F19" s="2" t="s">
        <v>66</v>
      </c>
      <c r="G19" s="2">
        <v>7</v>
      </c>
      <c r="H19" s="2">
        <v>0</v>
      </c>
      <c r="I19" s="1">
        <v>0</v>
      </c>
      <c r="J19" s="3" t="s">
        <v>53</v>
      </c>
      <c r="K19" s="2" t="str">
        <f>J19*3392.76</f>
        <v>0</v>
      </c>
      <c r="L19" s="5"/>
    </row>
    <row r="20" spans="1:12" customHeight="1" ht="105" outlineLevel="2">
      <c r="A20" s="1"/>
      <c r="B20" s="1">
        <v>882709</v>
      </c>
      <c r="C20" s="1" t="s">
        <v>67</v>
      </c>
      <c r="D20" s="1"/>
      <c r="E20" s="2" t="s">
        <v>68</v>
      </c>
      <c r="F20" s="2" t="s">
        <v>69</v>
      </c>
      <c r="G20" s="2">
        <v>6</v>
      </c>
      <c r="H20" s="2">
        <v>0</v>
      </c>
      <c r="I20" s="1">
        <v>0</v>
      </c>
      <c r="J20" s="3" t="s">
        <v>53</v>
      </c>
      <c r="K20" s="2" t="str">
        <f>J20*3392.20</f>
        <v>0</v>
      </c>
      <c r="L20" s="5"/>
    </row>
    <row r="21" spans="1:12" customHeight="1" ht="105" outlineLevel="2">
      <c r="A21" s="1"/>
      <c r="B21" s="1">
        <v>882719</v>
      </c>
      <c r="C21" s="1" t="s">
        <v>70</v>
      </c>
      <c r="D21" s="1"/>
      <c r="E21" s="2" t="s">
        <v>71</v>
      </c>
      <c r="F21" s="2" t="s">
        <v>72</v>
      </c>
      <c r="G21" s="2" t="s">
        <v>57</v>
      </c>
      <c r="H21" s="2">
        <v>0</v>
      </c>
      <c r="I21" s="1">
        <v>0</v>
      </c>
      <c r="J21" s="3" t="s">
        <v>14</v>
      </c>
      <c r="K21" s="2" t="str">
        <f>J21*1044.36</f>
        <v>0</v>
      </c>
      <c r="L21" s="5"/>
    </row>
    <row r="22" spans="1:12" customHeight="1" ht="105" outlineLevel="2">
      <c r="A22" s="1"/>
      <c r="B22" s="1">
        <v>882725</v>
      </c>
      <c r="C22" s="1" t="s">
        <v>73</v>
      </c>
      <c r="D22" s="1"/>
      <c r="E22" s="2" t="s">
        <v>74</v>
      </c>
      <c r="F22" s="2" t="s">
        <v>75</v>
      </c>
      <c r="G22" s="2">
        <v>3</v>
      </c>
      <c r="H22" s="2">
        <v>0</v>
      </c>
      <c r="I22" s="1">
        <v>0</v>
      </c>
      <c r="J22" s="3" t="s">
        <v>14</v>
      </c>
      <c r="K22" s="2" t="str">
        <f>J22*1641.96</f>
        <v>0</v>
      </c>
      <c r="L22" s="5"/>
    </row>
    <row r="23" spans="1:12" customHeight="1" ht="105" outlineLevel="2">
      <c r="A23" s="1"/>
      <c r="B23" s="1">
        <v>882727</v>
      </c>
      <c r="C23" s="1" t="s">
        <v>76</v>
      </c>
      <c r="D23" s="1"/>
      <c r="E23" s="2" t="s">
        <v>77</v>
      </c>
      <c r="F23" s="2" t="s">
        <v>72</v>
      </c>
      <c r="G23" s="2">
        <v>8</v>
      </c>
      <c r="H23" s="2">
        <v>0</v>
      </c>
      <c r="I23" s="1">
        <v>0</v>
      </c>
      <c r="J23" s="3" t="s">
        <v>14</v>
      </c>
      <c r="K23" s="2" t="str">
        <f>J23*1044.36</f>
        <v>0</v>
      </c>
      <c r="L23" s="5"/>
    </row>
    <row r="24" spans="1:12" customHeight="1" ht="105" outlineLevel="2">
      <c r="A24" s="1"/>
      <c r="B24" s="1">
        <v>882728</v>
      </c>
      <c r="C24" s="1" t="s">
        <v>78</v>
      </c>
      <c r="D24" s="1"/>
      <c r="E24" s="2" t="s">
        <v>79</v>
      </c>
      <c r="F24" s="2" t="s">
        <v>80</v>
      </c>
      <c r="G24" s="2">
        <v>10</v>
      </c>
      <c r="H24" s="2">
        <v>0</v>
      </c>
      <c r="I24" s="1">
        <v>0</v>
      </c>
      <c r="J24" s="3" t="s">
        <v>14</v>
      </c>
      <c r="K24" s="2" t="str">
        <f>J24*1879.56</f>
        <v>0</v>
      </c>
      <c r="L24" s="5"/>
    </row>
    <row r="25" spans="1:12" customHeight="1" ht="105" outlineLevel="2">
      <c r="A25" s="1"/>
      <c r="B25" s="1">
        <v>882735</v>
      </c>
      <c r="C25" s="1" t="s">
        <v>81</v>
      </c>
      <c r="D25" s="1"/>
      <c r="E25" s="2" t="s">
        <v>82</v>
      </c>
      <c r="F25" s="2" t="s">
        <v>83</v>
      </c>
      <c r="G25" s="2" t="s">
        <v>57</v>
      </c>
      <c r="H25" s="2">
        <v>0</v>
      </c>
      <c r="I25" s="1">
        <v>0</v>
      </c>
      <c r="J25" s="3" t="s">
        <v>14</v>
      </c>
      <c r="K25" s="2" t="str">
        <f>J25*1130.69</f>
        <v>0</v>
      </c>
      <c r="L25" s="5"/>
    </row>
    <row r="26" spans="1:12" customHeight="1" ht="105" outlineLevel="2">
      <c r="A26" s="1"/>
      <c r="B26" s="1">
        <v>882736</v>
      </c>
      <c r="C26" s="1" t="s">
        <v>84</v>
      </c>
      <c r="D26" s="1"/>
      <c r="E26" s="2" t="s">
        <v>85</v>
      </c>
      <c r="F26" s="2" t="s">
        <v>86</v>
      </c>
      <c r="G26" s="2" t="s">
        <v>57</v>
      </c>
      <c r="H26" s="2">
        <v>0</v>
      </c>
      <c r="I26" s="1">
        <v>0</v>
      </c>
      <c r="J26" s="3" t="s">
        <v>14</v>
      </c>
      <c r="K26" s="2" t="str">
        <f>J26*1031.40</f>
        <v>0</v>
      </c>
      <c r="L26" s="5"/>
    </row>
    <row r="27" spans="1:12" customHeight="1" ht="105" outlineLevel="2">
      <c r="A27" s="1"/>
      <c r="B27" s="1">
        <v>835606</v>
      </c>
      <c r="C27" s="1" t="s">
        <v>87</v>
      </c>
      <c r="D27" s="1">
        <v>2175020</v>
      </c>
      <c r="E27" s="2" t="s">
        <v>88</v>
      </c>
      <c r="F27" s="2" t="s">
        <v>89</v>
      </c>
      <c r="G27" s="2">
        <v>1</v>
      </c>
      <c r="H27" s="2">
        <v>0</v>
      </c>
      <c r="I27" s="1">
        <v>0</v>
      </c>
      <c r="J27" s="3" t="s">
        <v>14</v>
      </c>
      <c r="K27" s="2" t="str">
        <f>J27*437.50</f>
        <v>0</v>
      </c>
      <c r="L27" s="5"/>
    </row>
    <row r="28" spans="1:12" customHeight="1" ht="105" outlineLevel="2">
      <c r="A28" s="1"/>
      <c r="B28" s="1">
        <v>835607</v>
      </c>
      <c r="C28" s="1" t="s">
        <v>90</v>
      </c>
      <c r="D28" s="1">
        <v>2150040</v>
      </c>
      <c r="E28" s="2" t="s">
        <v>91</v>
      </c>
      <c r="F28" s="2" t="s">
        <v>92</v>
      </c>
      <c r="G28" s="2">
        <v>2</v>
      </c>
      <c r="H28" s="2">
        <v>0</v>
      </c>
      <c r="I28" s="1">
        <v>0</v>
      </c>
      <c r="J28" s="3" t="s">
        <v>14</v>
      </c>
      <c r="K28" s="2" t="str">
        <f>J28*670.25</f>
        <v>0</v>
      </c>
      <c r="L28" s="5"/>
    </row>
    <row r="29" spans="1:12" customHeight="1" ht="105" outlineLevel="2">
      <c r="A29" s="1"/>
      <c r="B29" s="1">
        <v>835608</v>
      </c>
      <c r="C29" s="1" t="s">
        <v>93</v>
      </c>
      <c r="D29" s="1">
        <v>2100075</v>
      </c>
      <c r="E29" s="2" t="s">
        <v>94</v>
      </c>
      <c r="F29" s="2" t="s">
        <v>95</v>
      </c>
      <c r="G29" s="2">
        <v>3</v>
      </c>
      <c r="H29" s="2">
        <v>0</v>
      </c>
      <c r="I29" s="1">
        <v>0</v>
      </c>
      <c r="J29" s="3" t="s">
        <v>14</v>
      </c>
      <c r="K29" s="2" t="str">
        <f>J29*890.75</f>
        <v>0</v>
      </c>
      <c r="L29" s="5"/>
    </row>
    <row r="30" spans="1:12" customHeight="1" ht="105" outlineLevel="2">
      <c r="A30" s="1"/>
      <c r="B30" s="1">
        <v>835609</v>
      </c>
      <c r="C30" s="1" t="s">
        <v>96</v>
      </c>
      <c r="D30" s="1">
        <v>2100100</v>
      </c>
      <c r="E30" s="2" t="s">
        <v>97</v>
      </c>
      <c r="F30" s="2" t="s">
        <v>98</v>
      </c>
      <c r="G30" s="2">
        <v>3</v>
      </c>
      <c r="H30" s="2">
        <v>0</v>
      </c>
      <c r="I30" s="1">
        <v>0</v>
      </c>
      <c r="J30" s="3" t="s">
        <v>14</v>
      </c>
      <c r="K30" s="2" t="str">
        <f>J30*1200.50</f>
        <v>0</v>
      </c>
      <c r="L30" s="5"/>
    </row>
    <row r="31" spans="1:12" customHeight="1" ht="105" outlineLevel="2">
      <c r="A31" s="1"/>
      <c r="B31" s="1">
        <v>878737</v>
      </c>
      <c r="C31" s="1" t="s">
        <v>99</v>
      </c>
      <c r="D31" s="1"/>
      <c r="E31" s="2" t="s">
        <v>100</v>
      </c>
      <c r="F31" s="2" t="s">
        <v>101</v>
      </c>
      <c r="G31" s="2">
        <v>10</v>
      </c>
      <c r="H31" s="2">
        <v>0</v>
      </c>
      <c r="I31" s="1">
        <v>0</v>
      </c>
      <c r="J31" s="3" t="s">
        <v>14</v>
      </c>
      <c r="K31" s="2" t="str">
        <f>J31*20.00</f>
        <v>0</v>
      </c>
      <c r="L31" s="5"/>
    </row>
    <row r="32" spans="1:12" outlineLevel="1">
      <c r="A32" s="7" t="s">
        <v>102</v>
      </c>
      <c r="B32" s="7"/>
      <c r="C32" s="7"/>
      <c r="D32" s="7"/>
      <c r="E32" s="7"/>
      <c r="F32" s="7"/>
      <c r="G32" s="7"/>
      <c r="H32" s="7"/>
      <c r="I32" s="7"/>
      <c r="J32" s="7"/>
      <c r="K32" s="7"/>
      <c r="L32" s="5"/>
    </row>
    <row r="33" spans="1:12" customHeight="1" ht="105" outlineLevel="3">
      <c r="A33" s="1"/>
      <c r="B33" s="1">
        <v>878808</v>
      </c>
      <c r="C33" s="1" t="s">
        <v>103</v>
      </c>
      <c r="D33" s="1" t="s">
        <v>104</v>
      </c>
      <c r="E33" s="2" t="s">
        <v>105</v>
      </c>
      <c r="F33" s="2" t="s">
        <v>106</v>
      </c>
      <c r="G33" s="2">
        <v>4</v>
      </c>
      <c r="H33" s="2">
        <v>0</v>
      </c>
      <c r="I33" s="1">
        <v>0</v>
      </c>
      <c r="J33" s="3" t="s">
        <v>14</v>
      </c>
      <c r="K33" s="2" t="str">
        <f>J33*650.25</f>
        <v>0</v>
      </c>
      <c r="L33" s="5"/>
    </row>
    <row r="34" spans="1:12" customHeight="1" ht="105" outlineLevel="3">
      <c r="A34" s="1"/>
      <c r="B34" s="1">
        <v>878809</v>
      </c>
      <c r="C34" s="1" t="s">
        <v>107</v>
      </c>
      <c r="D34" s="1" t="s">
        <v>108</v>
      </c>
      <c r="E34" s="2" t="s">
        <v>109</v>
      </c>
      <c r="F34" s="2" t="s">
        <v>110</v>
      </c>
      <c r="G34" s="2">
        <v>1</v>
      </c>
      <c r="H34" s="2">
        <v>0</v>
      </c>
      <c r="I34" s="1">
        <v>0</v>
      </c>
      <c r="J34" s="3" t="s">
        <v>14</v>
      </c>
      <c r="K34" s="2" t="str">
        <f>J34*981.57</f>
        <v>0</v>
      </c>
      <c r="L34" s="5"/>
    </row>
    <row r="35" spans="1:12" customHeight="1" ht="105" outlineLevel="3">
      <c r="A35" s="1"/>
      <c r="B35" s="1">
        <v>878810</v>
      </c>
      <c r="C35" s="1" t="s">
        <v>111</v>
      </c>
      <c r="D35" s="1" t="s">
        <v>112</v>
      </c>
      <c r="E35" s="2" t="s">
        <v>113</v>
      </c>
      <c r="F35" s="2" t="s">
        <v>114</v>
      </c>
      <c r="G35" s="2">
        <v>0</v>
      </c>
      <c r="H35" s="2">
        <v>0</v>
      </c>
      <c r="I35" s="1">
        <v>0</v>
      </c>
      <c r="J35" s="3" t="s">
        <v>14</v>
      </c>
      <c r="K35" s="2" t="str">
        <f>J35*1300.51</f>
        <v>0</v>
      </c>
      <c r="L35" s="5"/>
    </row>
    <row r="36" spans="1:12" customHeight="1" ht="105" outlineLevel="3">
      <c r="A36" s="1"/>
      <c r="B36" s="1">
        <v>878811</v>
      </c>
      <c r="C36" s="1" t="s">
        <v>115</v>
      </c>
      <c r="D36" s="1" t="s">
        <v>116</v>
      </c>
      <c r="E36" s="2" t="s">
        <v>117</v>
      </c>
      <c r="F36" s="2" t="s">
        <v>118</v>
      </c>
      <c r="G36" s="2">
        <v>1</v>
      </c>
      <c r="H36" s="2">
        <v>0</v>
      </c>
      <c r="I36" s="1">
        <v>0</v>
      </c>
      <c r="J36" s="3" t="s">
        <v>14</v>
      </c>
      <c r="K36" s="2" t="str">
        <f>J36*1634.92</f>
        <v>0</v>
      </c>
      <c r="L36" s="5"/>
    </row>
    <row r="37" spans="1:12" outlineLevel="1">
      <c r="A37" s="7" t="s">
        <v>119</v>
      </c>
      <c r="B37" s="7"/>
      <c r="C37" s="7"/>
      <c r="D37" s="7"/>
      <c r="E37" s="7"/>
      <c r="F37" s="7"/>
      <c r="G37" s="7"/>
      <c r="H37" s="7"/>
      <c r="I37" s="7"/>
      <c r="J37" s="7"/>
      <c r="K37" s="7"/>
      <c r="L37" s="5"/>
    </row>
    <row r="38" spans="1:12" customHeight="1" ht="105" outlineLevel="3">
      <c r="A38" s="1"/>
      <c r="B38" s="1">
        <v>878996</v>
      </c>
      <c r="C38" s="1" t="s">
        <v>120</v>
      </c>
      <c r="D38" s="1" t="s">
        <v>121</v>
      </c>
      <c r="E38" s="2" t="s">
        <v>122</v>
      </c>
      <c r="F38" s="2" t="s">
        <v>123</v>
      </c>
      <c r="G38" s="2" t="s">
        <v>124</v>
      </c>
      <c r="H38" s="2">
        <v>0</v>
      </c>
      <c r="I38" s="1">
        <v>0</v>
      </c>
      <c r="J38" s="3" t="s">
        <v>125</v>
      </c>
      <c r="K38" s="2" t="str">
        <f>J38*103.73</f>
        <v>0</v>
      </c>
      <c r="L38" s="5"/>
    </row>
    <row r="39" spans="1:12" customHeight="1" ht="105" outlineLevel="3">
      <c r="A39" s="1"/>
      <c r="B39" s="1">
        <v>878998</v>
      </c>
      <c r="C39" s="1" t="s">
        <v>126</v>
      </c>
      <c r="D39" s="1" t="s">
        <v>127</v>
      </c>
      <c r="E39" s="2" t="s">
        <v>128</v>
      </c>
      <c r="F39" s="2" t="s">
        <v>129</v>
      </c>
      <c r="G39" s="2" t="s">
        <v>130</v>
      </c>
      <c r="H39" s="2">
        <v>0</v>
      </c>
      <c r="I39" s="1">
        <v>0</v>
      </c>
      <c r="J39" s="3" t="s">
        <v>125</v>
      </c>
      <c r="K39" s="2" t="str">
        <f>J39*209.01</f>
        <v>0</v>
      </c>
      <c r="L39" s="5"/>
    </row>
    <row r="40" spans="1:12" customHeight="1" ht="105" outlineLevel="3">
      <c r="A40" s="1"/>
      <c r="B40" s="1">
        <v>930216</v>
      </c>
      <c r="C40" s="1" t="s">
        <v>131</v>
      </c>
      <c r="D40" s="1"/>
      <c r="E40" s="2" t="s">
        <v>132</v>
      </c>
      <c r="F40" s="2" t="s">
        <v>133</v>
      </c>
      <c r="G40" s="2" t="s">
        <v>124</v>
      </c>
      <c r="H40" s="2">
        <v>0</v>
      </c>
      <c r="I40" s="1">
        <v>0</v>
      </c>
      <c r="J40" s="3" t="s">
        <v>125</v>
      </c>
      <c r="K40" s="2" t="str">
        <f>J40*115.00</f>
        <v>0</v>
      </c>
      <c r="L40" s="5"/>
    </row>
    <row r="41" spans="1:12" customHeight="1" ht="105" outlineLevel="3">
      <c r="A41" s="1"/>
      <c r="B41" s="1">
        <v>930217</v>
      </c>
      <c r="C41" s="1" t="s">
        <v>134</v>
      </c>
      <c r="D41" s="1"/>
      <c r="E41" s="2" t="s">
        <v>135</v>
      </c>
      <c r="F41" s="2" t="s">
        <v>136</v>
      </c>
      <c r="G41" s="2" t="s">
        <v>130</v>
      </c>
      <c r="H41" s="2">
        <v>0</v>
      </c>
      <c r="I41" s="1">
        <v>0</v>
      </c>
      <c r="J41" s="3" t="s">
        <v>125</v>
      </c>
      <c r="K41" s="2" t="str">
        <f>J41*190.00</f>
        <v>0</v>
      </c>
      <c r="L41" s="5"/>
    </row>
    <row r="42" spans="1:12" customHeight="1" ht="105" outlineLevel="3">
      <c r="A42" s="1"/>
      <c r="B42" s="1">
        <v>930218</v>
      </c>
      <c r="C42" s="1" t="s">
        <v>137</v>
      </c>
      <c r="D42" s="1"/>
      <c r="E42" s="2" t="s">
        <v>138</v>
      </c>
      <c r="F42" s="2" t="s">
        <v>139</v>
      </c>
      <c r="G42" s="2" t="s">
        <v>19</v>
      </c>
      <c r="H42" s="2">
        <v>0</v>
      </c>
      <c r="I42" s="1">
        <v>0</v>
      </c>
      <c r="J42" s="3" t="s">
        <v>125</v>
      </c>
      <c r="K42" s="2" t="str">
        <f>J42*275.00</f>
        <v>0</v>
      </c>
      <c r="L42" s="5"/>
    </row>
    <row r="43" spans="1:12" customHeight="1" ht="105" outlineLevel="3">
      <c r="A43" s="1"/>
      <c r="B43" s="1">
        <v>930223</v>
      </c>
      <c r="C43" s="1" t="s">
        <v>140</v>
      </c>
      <c r="D43" s="1"/>
      <c r="E43" s="2" t="s">
        <v>141</v>
      </c>
      <c r="F43" s="2" t="s">
        <v>142</v>
      </c>
      <c r="G43" s="2" t="s">
        <v>130</v>
      </c>
      <c r="H43" s="2">
        <v>0</v>
      </c>
      <c r="I43" s="1">
        <v>0</v>
      </c>
      <c r="J43" s="3" t="s">
        <v>125</v>
      </c>
      <c r="K43" s="2" t="str">
        <f>J43*35.00</f>
        <v>0</v>
      </c>
      <c r="L43" s="5"/>
    </row>
    <row r="44" spans="1:12" customHeight="1" ht="105" outlineLevel="3">
      <c r="A44" s="1"/>
      <c r="B44" s="1">
        <v>930227</v>
      </c>
      <c r="C44" s="1" t="s">
        <v>143</v>
      </c>
      <c r="D44" s="1"/>
      <c r="E44" s="2" t="s">
        <v>144</v>
      </c>
      <c r="F44" s="2" t="s">
        <v>145</v>
      </c>
      <c r="G44" s="2" t="s">
        <v>130</v>
      </c>
      <c r="H44" s="2">
        <v>0</v>
      </c>
      <c r="I44" s="1">
        <v>0</v>
      </c>
      <c r="J44" s="3" t="s">
        <v>125</v>
      </c>
      <c r="K44" s="2" t="str">
        <f>J44*240.00</f>
        <v>0</v>
      </c>
      <c r="L44" s="5"/>
    </row>
    <row r="45" spans="1:12" customHeight="1" ht="105" outlineLevel="3">
      <c r="A45" s="1"/>
      <c r="B45" s="1">
        <v>930228</v>
      </c>
      <c r="C45" s="1" t="s">
        <v>146</v>
      </c>
      <c r="D45" s="1"/>
      <c r="E45" s="2" t="s">
        <v>147</v>
      </c>
      <c r="F45" s="2" t="s">
        <v>148</v>
      </c>
      <c r="G45" s="2" t="s">
        <v>19</v>
      </c>
      <c r="H45" s="2">
        <v>0</v>
      </c>
      <c r="I45" s="1">
        <v>0</v>
      </c>
      <c r="J45" s="3" t="s">
        <v>125</v>
      </c>
      <c r="K45" s="2" t="str">
        <f>J45*335.00</f>
        <v>0</v>
      </c>
      <c r="L45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L1"/>
  <mergeCells>
    <mergeCell ref="A2:K2"/>
    <mergeCell ref="A32:K32"/>
    <mergeCell ref="A37:K3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2026-09-13T06:45:59+03:00</dcterms:created>
  <dcterms:modified xsi:type="dcterms:W3CDTF">2026-09-13T06:45:59+03:00</dcterms:modified>
  <dc:title>Untitled Spreadsheet</dc:title>
  <dc:description/>
  <dc:subject/>
  <cp:keywords/>
  <cp:category/>
</cp:coreProperties>
</file>