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<sst xmlns="http://schemas.openxmlformats.org/spreadsheetml/2006/main" uniqueCount="212">
  <si>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</si>
  <si>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</si>
  <si>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</si>
  <si>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</si>
  <si>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</si>
  <si>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</si>
  <si>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</si>
  <si>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</si>
  <si>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</si>
  <si>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</si>
  <si>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</si>
  <si>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</si>
  <si>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</si>
  <si>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</si>
  <si>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</si>
  <si>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шт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</si>
  <si>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</si>
  <si>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</si>
  <si>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</si>
  <si>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</si>
  <si>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</si>
  <si>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</si>
  <si>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</si>
  <si>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3 524.00 руб.</t>
  </si>
  <si>
    <t>&gt;10</t>
  </si>
  <si>
    <t>VLC-611024</t>
  </si>
  <si>
    <t>VT.022.N.E04100</t>
  </si>
  <si>
    <t>Инжекторный узел для подкл. рад. 1/2"х100% (5 /40шт)</t>
  </si>
  <si>
    <t>3 389.00 руб.</t>
  </si>
  <si>
    <t>&gt;50</t>
  </si>
  <si>
    <t>VLC-611025</t>
  </si>
  <si>
    <t>VT.345R.N.05</t>
  </si>
  <si>
    <t>Кран для нижнего подкл. рад. (25 /150шт)</t>
  </si>
  <si>
    <t>621.00 руб.</t>
  </si>
  <si>
    <t>&gt;100</t>
  </si>
  <si>
    <t>VLC-611026</t>
  </si>
  <si>
    <t>VT.345K.N.E04</t>
  </si>
  <si>
    <t>Узел для нижнего подкл. рад. (комплект) (9 /54шт)</t>
  </si>
  <si>
    <t>1 328.00 руб.</t>
  </si>
  <si>
    <t>&gt;1000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</si>
  <si>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</si>
  <si>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</si>
  <si>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</si>
  <si>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</si>
  <si>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</si>
  <si>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</si>
  <si>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</si>
  <si>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</si>
  <si>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&gt;25</t>
  </si>
  <si>
    <t>&gt;500</t>
  </si>
  <si>
    <t>VLC-611029</t>
  </si>
  <si>
    <t>VT.AVK01.N.E04</t>
  </si>
  <si>
    <t>Адаптер для узла нижнего подкл. рад., Евроконус х 1/2" (10 /400шт)</t>
  </si>
  <si>
    <t>153.00 руб.</t>
  </si>
  <si>
    <t>VLC-901137</t>
  </si>
  <si>
    <t>VT.345.NE.05</t>
  </si>
  <si>
    <t>Узел для нижнего подключения радиатора (без адаптеров) 3/4" Евроконус</t>
  </si>
  <si>
    <t>1 003.00 руб.</t>
  </si>
  <si>
    <t>VLC-901138</t>
  </si>
  <si>
    <t>VT.345.ANE.05</t>
  </si>
  <si>
    <t>Узел угловой для нижнего подключения радиатора (без адаптеров) 3/4" Евроконус</t>
  </si>
  <si>
    <t>1 282.00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</si>
  <si>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</si>
  <si>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</si>
  <si>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</si>
  <si>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</si>
  <si>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942.27 руб.</t>
  </si>
  <si>
    <t>RAR-210023</t>
  </si>
  <si>
    <t>VR309</t>
  </si>
  <si>
    <t>Узел для нижн. подкл. рад. угловой (c компл. адаптеров 1/2"), 3/4хЕвроконус (5/50шт)</t>
  </si>
  <si>
    <t>923.16 руб.</t>
  </si>
  <si>
    <t>VER-000637</t>
  </si>
  <si>
    <t>VR308-C</t>
  </si>
  <si>
    <t>Узел нижнего подключения радиатора, 3/4" ПРЯМОЙ ЧЕРНЫЙ с адаптерами (48/1шт)</t>
  </si>
  <si>
    <t>1 177.47 руб.</t>
  </si>
  <si>
    <t>VER-000638</t>
  </si>
  <si>
    <t>VR308-F</t>
  </si>
  <si>
    <t>Узел нижнего подключения радиатора, 3/4" ПРЯМОЙ БЕЛЫЙ с адаптерами (48/1шт)</t>
  </si>
  <si>
    <t>VER-000639</t>
  </si>
  <si>
    <t>VR309-C</t>
  </si>
  <si>
    <t>Узел нижнего подключения радиатора, 3/4" УГЛОВОЙ ЧЕРНЫЙ с адаптерами (48/1шт)</t>
  </si>
  <si>
    <t>1 148.07 руб.</t>
  </si>
  <si>
    <t>VER-000640</t>
  </si>
  <si>
    <t>VR309-F</t>
  </si>
  <si>
    <t>Узел нижнего подключения радиатора, 3/4" УГЛОВОЙ БЕЛЫЙ с адаптерами (48/1шт)</t>
  </si>
  <si>
    <t>VER-000699</t>
  </si>
  <si>
    <t>VRD34M</t>
  </si>
  <si>
    <t>Ниппель переходной для узла подключения радиатора 1/2"M*3/4"M (60/5шт)</t>
  </si>
  <si>
    <t>89.67 руб.</t>
  </si>
  <si>
    <t>VER-001155</t>
  </si>
  <si>
    <t>VR1155</t>
  </si>
  <si>
    <t>Узел нижнего подключения для радиатора раздельный прямой 3/4"x1/2"(100/1шт)</t>
  </si>
  <si>
    <t>435.12 руб.</t>
  </si>
  <si>
    <t>VER-001156</t>
  </si>
  <si>
    <t>VR1156</t>
  </si>
  <si>
    <t>Узел нижнего подключения для радиатора раздельный угловой 3/4"x1/2"(100/1шт)</t>
  </si>
  <si>
    <t>488.04 руб.</t>
  </si>
  <si>
    <t>VER-001800</t>
  </si>
  <si>
    <t>V3001.11</t>
  </si>
  <si>
    <t>Узел радиаторный со встроенными кранами и байпасом, прямой 3/4" (48/1шт)</t>
  </si>
  <si>
    <t>1 120.14 руб.</t>
  </si>
  <si>
    <t>VER-001801</t>
  </si>
  <si>
    <t>V3001.10</t>
  </si>
  <si>
    <t>Узел радиаторный со встроенными кранами и байпасом, угловой 3/4" (48/1шт)</t>
  </si>
  <si>
    <t>1 308.30 руб.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</si>
  <si>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</si>
  <si>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</si>
  <si>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</si>
  <si>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</si>
  <si>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</si>
  <si>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</si>
  <si>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</si>
  <si>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</si>
  <si>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4 949.00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</si>
  <si>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</si>
  <si>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</si>
  <si>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</si>
  <si>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4 623.00 руб.</t>
  </si>
  <si>
    <t>VLC-612009</t>
  </si>
  <si>
    <t>VT.025.N.E04050</t>
  </si>
  <si>
    <t>Инжекторный узел для подкл. рад.. 1/2"x50% (5 /40шт)</t>
  </si>
  <si>
    <t>4 638.00 руб.</t>
  </si>
  <si>
    <t>VLC-612010</t>
  </si>
  <si>
    <t>VT.025.N.E04100</t>
  </si>
  <si>
    <t>Инжекторный узел для подкл. рад.. 1/2"x100% (5 /40шт)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</si>
  <si>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</si>
  <si>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</si>
  <si>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</si>
  <si>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</si>
  <si>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655.62 руб.</t>
  </si>
  <si>
    <t>RAR-120022</t>
  </si>
  <si>
    <t>VR318A</t>
  </si>
  <si>
    <t>Трубка из нерж. стали D=15 мм, L=600мм (1 /50шт)</t>
  </si>
  <si>
    <t>260.19 руб.</t>
  </si>
  <si>
    <t>RAR-120023</t>
  </si>
  <si>
    <t>VR320A</t>
  </si>
  <si>
    <t>Трубка нержавеющая  ф12*450мм  ViEiR (1шт)</t>
  </si>
  <si>
    <t>161.70 руб.</t>
  </si>
  <si>
    <t>RAR-210018</t>
  </si>
  <si>
    <t>VR321A</t>
  </si>
  <si>
    <t>Клапан термостатич. (M30X1,5) осевой для рад. с воздух. и доп. упл. (компл VR318+VR318A) (1/50шт)</t>
  </si>
  <si>
    <t>920.22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</si>
  <si>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</si>
  <si>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</si>
  <si>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</si>
  <si>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1 178.94 руб.</t>
  </si>
  <si>
    <t>RAR-210021</t>
  </si>
  <si>
    <t>VR350</t>
  </si>
  <si>
    <t>Узел ниж подключ 4-х ходовой двухтруб система 100%  ViEiR (исполь с VR 349 + VR318A (50/1шт)</t>
  </si>
  <si>
    <t>1 262.73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</si>
  <si>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</si>
  <si>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</si>
  <si>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</si>
  <si>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1 593.48 руб.</t>
  </si>
  <si>
    <t>VER-000537</t>
  </si>
  <si>
    <t>VR339</t>
  </si>
  <si>
    <t>Термостатический узел одноточечный нижней установки радиатора 1/2" "ViEiR" (60/1шт)</t>
  </si>
  <si>
    <t>1 765.47 руб.</t>
  </si>
  <si>
    <t>VER-000673</t>
  </si>
  <si>
    <t>VR1620-A</t>
  </si>
  <si>
    <t>Евроконус для узла ручной регулировки 16x2.2" (240/60шт)</t>
  </si>
  <si>
    <t>151.41 руб.</t>
  </si>
  <si>
    <t>VER-000674</t>
  </si>
  <si>
    <t>VR1620-B</t>
  </si>
  <si>
    <t>Евроконус для узла ручной регулировки 16x2.0" (240/60шт)</t>
  </si>
  <si>
    <t>164.64 руб.</t>
  </si>
  <si>
    <t>VER-000930</t>
  </si>
  <si>
    <t>VR349/VR350</t>
  </si>
  <si>
    <t>Комплект термостатический для подключения радиаторов 1/2"x3/4" (25/1пар)</t>
  </si>
  <si>
    <t>1 916.88 руб.</t>
  </si>
  <si>
    <t>VER-001515</t>
  </si>
  <si>
    <t>VR353-2C</t>
  </si>
  <si>
    <t>Универсальный комплект для нижнего подключения G1/2" ЧЕРНЫЙ (24/1шт)</t>
  </si>
  <si>
    <t>2 820.93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</si>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</sst>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a9_c920_11ee_a554_047c1617b143_444b1c82_5a46_11f0_a775_047c1617b1431.jpeg"/><Relationship Id="rId2" Type="http://schemas.openxmlformats.org/officeDocument/2006/relationships/image" Target="../media/f6f0e4ab_c920_11ee_a554_047c1617b143_444b1c84_5a46_11f0_a775_047c1617b1432.jpeg"/><Relationship Id="rId3" Type="http://schemas.openxmlformats.org/officeDocument/2006/relationships/image" Target="../media/90d552da_86a5_11e9_8101_003048fd731b_f6cf4dcf_a596_11ee_a526_047c1617b1433.jpeg"/><Relationship Id="rId4" Type="http://schemas.openxmlformats.org/officeDocument/2006/relationships/image" Target="../media/90d552de_86a5_11e9_8101_003048fd731b_c020807c_c056_11ee_a549_047c1617b1434.jpeg"/><Relationship Id="rId5" Type="http://schemas.openxmlformats.org/officeDocument/2006/relationships/image" Target="../media/90d552e2_86a5_11e9_8101_003048fd731b_4b3c1d6c_5a46_11f0_a775_047c1617b1435.jpeg"/><Relationship Id="rId6" Type="http://schemas.openxmlformats.org/officeDocument/2006/relationships/image" Target="../media/90d552e6_86a5_11e9_8101_003048fd731b_4b3c1d70_5a46_11f0_a775_047c1617b1436.jpeg"/><Relationship Id="rId7" Type="http://schemas.openxmlformats.org/officeDocument/2006/relationships/image" Target="../media/90d552ea_86a5_11e9_8101_003048fd731b_4b3c1d74_5a46_11f0_a775_047c1617b1437.jpeg"/><Relationship Id="rId8" Type="http://schemas.openxmlformats.org/officeDocument/2006/relationships/image" Target="../media/90d552ed_86a5_11e9_8101_003048fd731b_4b3c1d78_5a46_11f0_a775_047c1617b1438.jpeg"/><Relationship Id="rId9" Type="http://schemas.openxmlformats.org/officeDocument/2006/relationships/image" Target="../media/90d552f1_86a5_11e9_8101_003048fd731b_f6cf4db3_a596_11ee_a526_047c1617b1439.jpeg"/><Relationship Id="rId10" Type="http://schemas.openxmlformats.org/officeDocument/2006/relationships/image" Target="../media/df88b5cd_b9a7_11f0_a7f3_047c1617b143_cc52d9b0_c375_11f0_a800_047c1617b14310.jpeg"/><Relationship Id="rId11" Type="http://schemas.openxmlformats.org/officeDocument/2006/relationships/image" Target="../media/df88b5cf_b9a7_11f0_a7f3_047c1617b143_cc52d9b4_c375_11f0_a800_047c1617b14311.jpeg"/><Relationship Id="rId12" Type="http://schemas.openxmlformats.org/officeDocument/2006/relationships/image" Target="../media/dab7a769_3767_11ea_810f_003048fd731b_f74277e3_a580_11ee_a526_047c1617b14312.jpeg"/><Relationship Id="rId13" Type="http://schemas.openxmlformats.org/officeDocument/2006/relationships/image" Target="../media/365e714d_68f5_11ea_8111_003048fd731b_f74277df_a580_11ee_a526_047c1617b14313.jpeg"/><Relationship Id="rId14" Type="http://schemas.openxmlformats.org/officeDocument/2006/relationships/image" Target="../media/efe04996_729c_11ee_a4e3_047c1617b143_cfd40f26_a580_11ee_a526_047c1617b14314.jpeg"/><Relationship Id="rId15" Type="http://schemas.openxmlformats.org/officeDocument/2006/relationships/image" Target="../media/efe04998_729c_11ee_a4e3_047c1617b143_cfd40f29_a580_11ee_a526_047c1617b14315.jpeg"/><Relationship Id="rId16" Type="http://schemas.openxmlformats.org/officeDocument/2006/relationships/image" Target="../media/efe0499a_729c_11ee_a4e3_047c1617b143_cfd40f2d_a580_11ee_a526_047c1617b14316.jpeg"/><Relationship Id="rId17" Type="http://schemas.openxmlformats.org/officeDocument/2006/relationships/image" Target="../media/efe0499c_729c_11ee_a4e3_047c1617b143_cfd40f2f_a580_11ee_a526_047c1617b14317.jpeg"/><Relationship Id="rId18" Type="http://schemas.openxmlformats.org/officeDocument/2006/relationships/image" Target="../media/4bc12b6e_b632_11ee_a53c_047c1617b143_20fe9ce9_793a_11f0_a79f_047c1617b14318.jpeg"/><Relationship Id="rId19" Type="http://schemas.openxmlformats.org/officeDocument/2006/relationships/image" Target="../media/5a6d7b2b_847d_11ef_a64e_047c1617b143_1b5db36a_f93d_11ef_a6ea_047c1617b14319.jpeg"/><Relationship Id="rId20" Type="http://schemas.openxmlformats.org/officeDocument/2006/relationships/image" Target="../media/5a6d7b2d_847d_11ef_a64e_047c1617b143_64c8bb40_5a46_11f0_a775_047c1617b14320.jpeg"/><Relationship Id="rId21" Type="http://schemas.openxmlformats.org/officeDocument/2006/relationships/image" Target="../media/1ca69396_04fa_11f1_a85e_047c1617b143_2ed140a9_0c97_11f1_a86a_047c1617b14321.jpeg"/><Relationship Id="rId22" Type="http://schemas.openxmlformats.org/officeDocument/2006/relationships/image" Target="../media/1ca69398_04fa_11f1_a85e_047c1617b143_2ed140aa_0c97_11f1_a86a_047c1617b14322.jpeg"/><Relationship Id="rId23" Type="http://schemas.openxmlformats.org/officeDocument/2006/relationships/image" Target="../media/8a41bacd_86a5_11e9_8101_003048fd731b_573396e0_f953_11e9_810b_003048fd731b23.jpeg"/><Relationship Id="rId24" Type="http://schemas.openxmlformats.org/officeDocument/2006/relationships/image" Target="../media/8a41bae3_86a5_11e9_8101_003048fd731b_573396e6_f953_11e9_810b_003048fd731b24.jpeg"/><Relationship Id="rId25" Type="http://schemas.openxmlformats.org/officeDocument/2006/relationships/image" Target="../media/8a41bae6_86a5_11e9_8101_003048fd731b_573396e7_f953_11e9_810b_003048fd731b25.jpeg"/><Relationship Id="rId26" Type="http://schemas.openxmlformats.org/officeDocument/2006/relationships/image" Target="../media/8a41bae9_86a5_11e9_8101_003048fd731b_573396e8_f953_11e9_810b_003048fd731b26.jpeg"/><Relationship Id="rId27" Type="http://schemas.openxmlformats.org/officeDocument/2006/relationships/image" Target="../media/8a41baed_86a5_11e9_8101_003048fd731b_573396e9_f953_11e9_810b_003048fd731b27.jpeg"/><Relationship Id="rId28" Type="http://schemas.openxmlformats.org/officeDocument/2006/relationships/image" Target="../media/365e7131_68f5_11ea_8111_003048fd731b_cfd40f49_a580_11ee_a526_047c1617b14328.jpeg"/><Relationship Id="rId29" Type="http://schemas.openxmlformats.org/officeDocument/2006/relationships/image" Target="../media/b3858dbf_8705_11ea_8112_003048fd731b_60261cf9_27aa_11ed_a30e_00259070b48729.jpeg"/><Relationship Id="rId30" Type="http://schemas.openxmlformats.org/officeDocument/2006/relationships/image" Target="../media/1fcb30b8_5f91_11eb_822d_003048fd731b_60261cf8_27aa_11ed_a30e_00259070b48730.jpeg"/><Relationship Id="rId31" Type="http://schemas.openxmlformats.org/officeDocument/2006/relationships/image" Target="../media/365e7145_68f5_11ea_8111_003048fd731b_60261cfb_27aa_11ed_a30e_00259070b48731.png"/><Relationship Id="rId32" Type="http://schemas.openxmlformats.org/officeDocument/2006/relationships/image" Target="../media/365e7147_68f5_11ea_8111_003048fd731b_60261cfd_27aa_11ed_a30e_00259070b48732.jpeg"/><Relationship Id="rId33" Type="http://schemas.openxmlformats.org/officeDocument/2006/relationships/image" Target="../media/365e7149_68f5_11ea_8111_003048fd731b_21d4f571_793a_11f0_a79f_047c1617b14333.jpeg"/><Relationship Id="rId34" Type="http://schemas.openxmlformats.org/officeDocument/2006/relationships/image" Target="../media/365e714b_68f5_11ea_8111_003048fd731b_60261d01_27aa_11ed_a30e_00259070b48734.jpeg"/><Relationship Id="rId35" Type="http://schemas.openxmlformats.org/officeDocument/2006/relationships/image" Target="../media/e3f40c0c_5308_11ee_a4bb_047c1617b143_cfd40f43_a580_11ee_a526_047c1617b14335.jpeg"/><Relationship Id="rId36" Type="http://schemas.openxmlformats.org/officeDocument/2006/relationships/image" Target="../media/4bf92f36_b620_11ee_a53c_047c1617b143_20fe9ced_793a_11f0_a79f_047c1617b14336.jpeg"/><Relationship Id="rId37" Type="http://schemas.openxmlformats.org/officeDocument/2006/relationships/image" Target="../media/4bf92f38_b620_11ee_a53c_047c1617b143_20fe9ceb_793a_11f0_a79f_047c1617b14337.jpeg"/><Relationship Id="rId38" Type="http://schemas.openxmlformats.org/officeDocument/2006/relationships/image" Target="../media/1f13c3f5_37d2_11ef_a5e9_047c1617b143_20fe9cef_793a_11f0_a79f_047c1617b14338.jpeg"/><Relationship Id="rId39" Type="http://schemas.openxmlformats.org/officeDocument/2006/relationships/image" Target="../media/b44e4272_245f_11f0_a725_047c1617b143_26859881_34da_11f0_a73b_047c1617b14339.jpeg"/><Relationship Id="rId40" Type="http://schemas.openxmlformats.org/officeDocument/2006/relationships/image" Target="../media/b44e4274_245f_11f0_a725_047c1617b143_26859882_34da_11f0_a73b_047c1617b14340.jpeg"/><Relationship Id="rId41" Type="http://schemas.openxmlformats.org/officeDocument/2006/relationships/image" Target="../media/b44e4276_245f_11f0_a725_047c1617b143_26859883_34da_11f0_a73b_047c1617b14341.jpeg"/><Relationship Id="rId42" Type="http://schemas.openxmlformats.org/officeDocument/2006/relationships/image" Target="../media/04b67c45_2a11_11ee_a486_047c1617b143_f742780c_a580_11ee_a526_047c1617b14342.jpeg"/><Relationship Id="rId43" Type="http://schemas.openxmlformats.org/officeDocument/2006/relationships/image" Target="../media/04b67c47_2a11_11ee_a486_047c1617b143_f742780e_a580_11ee_a526_047c1617b14343.jpeg"/><Relationship Id="rId44" Type="http://schemas.openxmlformats.org/officeDocument/2006/relationships/image" Target="../media/04b67c49_2a11_11ee_a486_047c1617b143_f742780a_a580_11ee_a526_047c1617b14344.jpeg"/><Relationship Id="rId45" Type="http://schemas.openxmlformats.org/officeDocument/2006/relationships/image" Target="../media/04b67c4b_2a11_11ee_a486_047c1617b143_f7427808_a580_11ee_a526_047c1617b14345.jpeg"/><Relationship Id="rId46" Type="http://schemas.openxmlformats.org/officeDocument/2006/relationships/image" Target="../media/1af32de6_ce2b_11f0_a80d_047c1617b143_ab7d8fff_d05b_11f0_a810_047c1617b14346.jpeg"/><Relationship Id="rId47" Type="http://schemas.openxmlformats.org/officeDocument/2006/relationships/image" Target="../media/1af32de8_ce2b_11f0_a80d_047c1617b143_ab7d8ff8_d05b_11f0_a810_047c1617b14347.jpeg"/><Relationship Id="rId48" Type="http://schemas.openxmlformats.org/officeDocument/2006/relationships/image" Target="../media/1af32dea_ce2b_11f0_a80d_047c1617b143_ab7d8ff9_d05b_11f0_a810_047c1617b14348.jpeg"/><Relationship Id="rId49" Type="http://schemas.openxmlformats.org/officeDocument/2006/relationships/image" Target="../media/1af32dec_ce2b_11f0_a80d_047c1617b143_0a6f3ab7_310d_11f1_a89b_047c1617b1434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883187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J4*892.42</f>
        <v>0</v>
      </c>
      <c r="L4" s="5"/>
    </row>
    <row r="5" spans="1:12" customHeight="1" ht="105" outlineLevel="3">
      <c r="A5" s="1"/>
      <c r="B5" s="1">
        <v>883188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J5*1295.93</f>
        <v>0</v>
      </c>
      <c r="L5" s="5"/>
    </row>
    <row r="6" spans="1:12" outlineLevel="2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</row>
    <row r="7" spans="1:12" customHeight="1" ht="105" outlineLevel="4">
      <c r="A7" s="1"/>
      <c r="B7" s="1">
        <v>819028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3</v>
      </c>
      <c r="H7" s="2" t="s">
        <v>24</v>
      </c>
      <c r="I7" s="1">
        <v>0</v>
      </c>
      <c r="J7" s="3" t="s">
        <v>15</v>
      </c>
      <c r="K7" s="2" t="str">
        <f>J7*3524.00</f>
        <v>0</v>
      </c>
      <c r="L7" s="5"/>
    </row>
    <row r="8" spans="1:12" customHeight="1" ht="105" outlineLevel="4">
      <c r="A8" s="1"/>
      <c r="B8" s="1">
        <v>819029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4</v>
      </c>
      <c r="H8" s="2" t="s">
        <v>29</v>
      </c>
      <c r="I8" s="1">
        <v>0</v>
      </c>
      <c r="J8" s="3" t="s">
        <v>15</v>
      </c>
      <c r="K8" s="2" t="str">
        <f>J8*3389.00</f>
        <v>0</v>
      </c>
      <c r="L8" s="5"/>
    </row>
    <row r="9" spans="1:12" customHeight="1" ht="105" outlineLevel="4">
      <c r="A9" s="1"/>
      <c r="B9" s="1">
        <v>819030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 t="s">
        <v>34</v>
      </c>
      <c r="I9" s="1">
        <v>0</v>
      </c>
      <c r="J9" s="3" t="s">
        <v>15</v>
      </c>
      <c r="K9" s="2" t="str">
        <f>J9*621.00</f>
        <v>0</v>
      </c>
      <c r="L9" s="5"/>
    </row>
    <row r="10" spans="1:12" customHeight="1" ht="105" outlineLevel="4">
      <c r="A10" s="1"/>
      <c r="B10" s="1">
        <v>819031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24</v>
      </c>
      <c r="H10" s="2" t="s">
        <v>39</v>
      </c>
      <c r="I10" s="1">
        <v>0</v>
      </c>
      <c r="J10" s="3" t="s">
        <v>15</v>
      </c>
      <c r="K10" s="2" t="str">
        <f>J10*1328.00</f>
        <v>0</v>
      </c>
      <c r="L10" s="5"/>
    </row>
    <row r="11" spans="1:12" customHeight="1" ht="105" outlineLevel="4">
      <c r="A11" s="1"/>
      <c r="B11" s="1">
        <v>819032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15</v>
      </c>
      <c r="K11" s="2" t="str">
        <f>J11*931.00</f>
        <v>0</v>
      </c>
      <c r="L11" s="5"/>
    </row>
    <row r="12" spans="1:12" customHeight="1" ht="105" outlineLevel="4">
      <c r="A12" s="1"/>
      <c r="B12" s="1">
        <v>819033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 t="s">
        <v>49</v>
      </c>
      <c r="I12" s="1">
        <v>0</v>
      </c>
      <c r="J12" s="3" t="s">
        <v>15</v>
      </c>
      <c r="K12" s="2" t="str">
        <f>J12*1580.00</f>
        <v>0</v>
      </c>
      <c r="L12" s="5"/>
    </row>
    <row r="13" spans="1:12" customHeight="1" ht="105" outlineLevel="4">
      <c r="A13" s="1"/>
      <c r="B13" s="1">
        <v>819034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24</v>
      </c>
      <c r="H13" s="2" t="s">
        <v>34</v>
      </c>
      <c r="I13" s="1">
        <v>0</v>
      </c>
      <c r="J13" s="3" t="s">
        <v>15</v>
      </c>
      <c r="K13" s="2" t="str">
        <f>J13*153.00</f>
        <v>0</v>
      </c>
      <c r="L13" s="5"/>
    </row>
    <row r="14" spans="1:12" customHeight="1" ht="105" outlineLevel="4">
      <c r="A14" s="1"/>
      <c r="B14" s="1">
        <v>956463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1</v>
      </c>
      <c r="H14" s="2" t="s">
        <v>34</v>
      </c>
      <c r="I14" s="1">
        <v>0</v>
      </c>
      <c r="J14" s="3" t="s">
        <v>15</v>
      </c>
      <c r="K14" s="2" t="str">
        <f>J14*1003.00</f>
        <v>0</v>
      </c>
      <c r="L14" s="5"/>
    </row>
    <row r="15" spans="1:12" customHeight="1" ht="105" outlineLevel="4">
      <c r="A15" s="1"/>
      <c r="B15" s="1">
        <v>956464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1</v>
      </c>
      <c r="H15" s="2" t="s">
        <v>49</v>
      </c>
      <c r="I15" s="1">
        <v>0</v>
      </c>
      <c r="J15" s="3" t="s">
        <v>15</v>
      </c>
      <c r="K15" s="2" t="str">
        <f>J15*1282.00</f>
        <v>0</v>
      </c>
      <c r="L15" s="5"/>
    </row>
    <row r="16" spans="1:12" outlineLevel="2">
      <c r="A16" s="8" t="s">
        <v>62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824683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15</v>
      </c>
      <c r="K17" s="2" t="str">
        <f>J17*942.27</f>
        <v>0</v>
      </c>
      <c r="L17" s="5"/>
    </row>
    <row r="18" spans="1:12" customHeight="1" ht="105" outlineLevel="4">
      <c r="A18" s="1"/>
      <c r="B18" s="1">
        <v>825201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1</v>
      </c>
      <c r="H18" s="2">
        <v>0</v>
      </c>
      <c r="I18" s="1">
        <v>0</v>
      </c>
      <c r="J18" s="3" t="s">
        <v>15</v>
      </c>
      <c r="K18" s="2" t="str">
        <f>J18*923.16</f>
        <v>0</v>
      </c>
      <c r="L18" s="5"/>
    </row>
    <row r="19" spans="1:12" customHeight="1" ht="105" outlineLevel="4">
      <c r="A19" s="1"/>
      <c r="B19" s="1">
        <v>880047</v>
      </c>
      <c r="C19" s="1" t="s">
        <v>71</v>
      </c>
      <c r="D19" s="1" t="s">
        <v>72</v>
      </c>
      <c r="E19" s="2" t="s">
        <v>73</v>
      </c>
      <c r="F19" s="2" t="s">
        <v>74</v>
      </c>
      <c r="G19" s="2" t="s">
        <v>24</v>
      </c>
      <c r="H19" s="2">
        <v>0</v>
      </c>
      <c r="I19" s="1">
        <v>0</v>
      </c>
      <c r="J19" s="3" t="s">
        <v>15</v>
      </c>
      <c r="K19" s="2" t="str">
        <f>J19*1177.47</f>
        <v>0</v>
      </c>
      <c r="L19" s="5"/>
    </row>
    <row r="20" spans="1:12" customHeight="1" ht="105" outlineLevel="4">
      <c r="A20" s="1"/>
      <c r="B20" s="1">
        <v>880048</v>
      </c>
      <c r="C20" s="1" t="s">
        <v>75</v>
      </c>
      <c r="D20" s="1" t="s">
        <v>76</v>
      </c>
      <c r="E20" s="2" t="s">
        <v>77</v>
      </c>
      <c r="F20" s="2" t="s">
        <v>74</v>
      </c>
      <c r="G20" s="2">
        <v>0</v>
      </c>
      <c r="H20" s="2">
        <v>0</v>
      </c>
      <c r="I20" s="1">
        <v>0</v>
      </c>
      <c r="J20" s="3" t="s">
        <v>15</v>
      </c>
      <c r="K20" s="2" t="str">
        <f>J20*1177.47</f>
        <v>0</v>
      </c>
      <c r="L20" s="5"/>
    </row>
    <row r="21" spans="1:12" customHeight="1" ht="105" outlineLevel="4">
      <c r="A21" s="1"/>
      <c r="B21" s="1">
        <v>880049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9</v>
      </c>
      <c r="H21" s="2">
        <v>0</v>
      </c>
      <c r="I21" s="1">
        <v>0</v>
      </c>
      <c r="J21" s="3" t="s">
        <v>15</v>
      </c>
      <c r="K21" s="2" t="str">
        <f>J21*1148.07</f>
        <v>0</v>
      </c>
      <c r="L21" s="5"/>
    </row>
    <row r="22" spans="1:12" customHeight="1" ht="105" outlineLevel="4">
      <c r="A22" s="1"/>
      <c r="B22" s="1">
        <v>880050</v>
      </c>
      <c r="C22" s="1" t="s">
        <v>82</v>
      </c>
      <c r="D22" s="1" t="s">
        <v>83</v>
      </c>
      <c r="E22" s="2" t="s">
        <v>84</v>
      </c>
      <c r="F22" s="2" t="s">
        <v>81</v>
      </c>
      <c r="G22" s="2">
        <v>0</v>
      </c>
      <c r="H22" s="2">
        <v>0</v>
      </c>
      <c r="I22" s="1">
        <v>0</v>
      </c>
      <c r="J22" s="3" t="s">
        <v>15</v>
      </c>
      <c r="K22" s="2" t="str">
        <f>J22*1148.07</f>
        <v>0</v>
      </c>
      <c r="L22" s="5"/>
    </row>
    <row r="23" spans="1:12" customHeight="1" ht="105" outlineLevel="4">
      <c r="A23" s="1"/>
      <c r="B23" s="1">
        <v>884615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15</v>
      </c>
      <c r="K23" s="2" t="str">
        <f>J23*89.67</f>
        <v>0</v>
      </c>
      <c r="L23" s="5"/>
    </row>
    <row r="24" spans="1:12" customHeight="1" ht="105" outlineLevel="4">
      <c r="A24" s="1"/>
      <c r="B24" s="1">
        <v>883950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5</v>
      </c>
      <c r="H24" s="2">
        <v>0</v>
      </c>
      <c r="I24" s="1">
        <v>0</v>
      </c>
      <c r="J24" s="3" t="s">
        <v>15</v>
      </c>
      <c r="K24" s="2" t="str">
        <f>J24*435.12</f>
        <v>0</v>
      </c>
      <c r="L24" s="5"/>
    </row>
    <row r="25" spans="1:12" customHeight="1" ht="105" outlineLevel="4">
      <c r="A25" s="1"/>
      <c r="B25" s="1">
        <v>883951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24</v>
      </c>
      <c r="H25" s="2">
        <v>0</v>
      </c>
      <c r="I25" s="1">
        <v>0</v>
      </c>
      <c r="J25" s="3" t="s">
        <v>15</v>
      </c>
      <c r="K25" s="2" t="str">
        <f>J25*488.04</f>
        <v>0</v>
      </c>
      <c r="L25" s="5"/>
    </row>
    <row r="26" spans="1:12" customHeight="1" ht="105" outlineLevel="4">
      <c r="A26" s="1"/>
      <c r="B26" s="1">
        <v>955852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24</v>
      </c>
      <c r="H26" s="2">
        <v>0</v>
      </c>
      <c r="I26" s="1">
        <v>0</v>
      </c>
      <c r="J26" s="3" t="s">
        <v>15</v>
      </c>
      <c r="K26" s="2" t="str">
        <f>J26*1120.14</f>
        <v>0</v>
      </c>
      <c r="L26" s="5"/>
    </row>
    <row r="27" spans="1:12" customHeight="1" ht="105" outlineLevel="4">
      <c r="A27" s="1"/>
      <c r="B27" s="1">
        <v>955853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24</v>
      </c>
      <c r="H27" s="2">
        <v>0</v>
      </c>
      <c r="I27" s="1">
        <v>0</v>
      </c>
      <c r="J27" s="3" t="s">
        <v>15</v>
      </c>
      <c r="K27" s="2" t="str">
        <f>J27*1308.30</f>
        <v>0</v>
      </c>
      <c r="L27" s="5"/>
    </row>
    <row r="28" spans="1:12" outlineLevel="2">
      <c r="A28" s="8" t="s">
        <v>105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818959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 t="s">
        <v>34</v>
      </c>
      <c r="I29" s="1">
        <v>0</v>
      </c>
      <c r="J29" s="3" t="s">
        <v>15</v>
      </c>
      <c r="K29" s="2" t="str">
        <f>J29*795.00</f>
        <v>0</v>
      </c>
      <c r="L29" s="5"/>
    </row>
    <row r="30" spans="1:12" customHeight="1" ht="105" outlineLevel="4">
      <c r="A30" s="1"/>
      <c r="B30" s="1">
        <v>818965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3</v>
      </c>
      <c r="H30" s="2" t="s">
        <v>48</v>
      </c>
      <c r="I30" s="1">
        <v>0</v>
      </c>
      <c r="J30" s="3" t="s">
        <v>15</v>
      </c>
      <c r="K30" s="2" t="str">
        <f>J30*4949.00</f>
        <v>0</v>
      </c>
      <c r="L30" s="5"/>
    </row>
    <row r="31" spans="1:12" customHeight="1" ht="105" outlineLevel="4">
      <c r="A31" s="1"/>
      <c r="B31" s="1">
        <v>818966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 t="s">
        <v>34</v>
      </c>
      <c r="I31" s="1">
        <v>0</v>
      </c>
      <c r="J31" s="3" t="s">
        <v>15</v>
      </c>
      <c r="K31" s="2" t="str">
        <f>J31*4623.00</f>
        <v>0</v>
      </c>
      <c r="L31" s="5"/>
    </row>
    <row r="32" spans="1:12" customHeight="1" ht="105" outlineLevel="4">
      <c r="A32" s="1"/>
      <c r="B32" s="1">
        <v>818967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5</v>
      </c>
      <c r="H32" s="2">
        <v>9</v>
      </c>
      <c r="I32" s="1">
        <v>0</v>
      </c>
      <c r="J32" s="3" t="s">
        <v>15</v>
      </c>
      <c r="K32" s="2" t="str">
        <f>J32*4638.00</f>
        <v>0</v>
      </c>
      <c r="L32" s="5"/>
    </row>
    <row r="33" spans="1:12" customHeight="1" ht="105" outlineLevel="4">
      <c r="A33" s="1"/>
      <c r="B33" s="1">
        <v>818968</v>
      </c>
      <c r="C33" s="1" t="s">
        <v>122</v>
      </c>
      <c r="D33" s="1" t="s">
        <v>123</v>
      </c>
      <c r="E33" s="2" t="s">
        <v>124</v>
      </c>
      <c r="F33" s="2" t="s">
        <v>121</v>
      </c>
      <c r="G33" s="2">
        <v>10</v>
      </c>
      <c r="H33" s="2" t="s">
        <v>29</v>
      </c>
      <c r="I33" s="1">
        <v>0</v>
      </c>
      <c r="J33" s="3" t="s">
        <v>15</v>
      </c>
      <c r="K33" s="2" t="str">
        <f>J33*4638.00</f>
        <v>0</v>
      </c>
      <c r="L33" s="5"/>
    </row>
    <row r="34" spans="1:12" outlineLevel="2">
      <c r="A34" s="8" t="s">
        <v>125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825187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48</v>
      </c>
      <c r="H35" s="2">
        <v>0</v>
      </c>
      <c r="I35" s="1">
        <v>0</v>
      </c>
      <c r="J35" s="3" t="s">
        <v>15</v>
      </c>
      <c r="K35" s="2" t="str">
        <f>J35*655.62</f>
        <v>0</v>
      </c>
      <c r="L35" s="5"/>
    </row>
    <row r="36" spans="1:12" customHeight="1" ht="105" outlineLevel="4">
      <c r="A36" s="1"/>
      <c r="B36" s="1">
        <v>827059</v>
      </c>
      <c r="C36" s="1" t="s">
        <v>130</v>
      </c>
      <c r="D36" s="1" t="s">
        <v>131</v>
      </c>
      <c r="E36" s="2" t="s">
        <v>132</v>
      </c>
      <c r="F36" s="2" t="s">
        <v>133</v>
      </c>
      <c r="G36" s="2">
        <v>9</v>
      </c>
      <c r="H36" s="2">
        <v>0</v>
      </c>
      <c r="I36" s="1">
        <v>0</v>
      </c>
      <c r="J36" s="3" t="s">
        <v>15</v>
      </c>
      <c r="K36" s="2" t="str">
        <f>J36*260.19</f>
        <v>0</v>
      </c>
      <c r="L36" s="5"/>
    </row>
    <row r="37" spans="1:12" customHeight="1" ht="105" outlineLevel="4">
      <c r="A37" s="1"/>
      <c r="B37" s="1">
        <v>832482</v>
      </c>
      <c r="C37" s="1" t="s">
        <v>134</v>
      </c>
      <c r="D37" s="1" t="s">
        <v>135</v>
      </c>
      <c r="E37" s="2" t="s">
        <v>136</v>
      </c>
      <c r="F37" s="2" t="s">
        <v>137</v>
      </c>
      <c r="G37" s="2" t="s">
        <v>24</v>
      </c>
      <c r="H37" s="2">
        <v>0</v>
      </c>
      <c r="I37" s="1">
        <v>0</v>
      </c>
      <c r="J37" s="3" t="s">
        <v>15</v>
      </c>
      <c r="K37" s="2" t="str">
        <f>J37*161.70</f>
        <v>0</v>
      </c>
      <c r="L37" s="5"/>
    </row>
    <row r="38" spans="1:12" customHeight="1" ht="105" outlineLevel="4">
      <c r="A38" s="1"/>
      <c r="B38" s="1">
        <v>825197</v>
      </c>
      <c r="C38" s="1" t="s">
        <v>138</v>
      </c>
      <c r="D38" s="1" t="s">
        <v>139</v>
      </c>
      <c r="E38" s="2" t="s">
        <v>140</v>
      </c>
      <c r="F38" s="2" t="s">
        <v>141</v>
      </c>
      <c r="G38" s="2">
        <v>7</v>
      </c>
      <c r="H38" s="2">
        <v>0</v>
      </c>
      <c r="I38" s="1">
        <v>0</v>
      </c>
      <c r="J38" s="3" t="s">
        <v>15</v>
      </c>
      <c r="K38" s="2" t="str">
        <f>J38*920.22</f>
        <v>0</v>
      </c>
      <c r="L38" s="5"/>
    </row>
    <row r="39" spans="1:12" customHeight="1" ht="105" outlineLevel="4">
      <c r="A39" s="1"/>
      <c r="B39" s="1">
        <v>825198</v>
      </c>
      <c r="C39" s="1" t="s">
        <v>142</v>
      </c>
      <c r="D39" s="1" t="s">
        <v>143</v>
      </c>
      <c r="E39" s="2" t="s">
        <v>144</v>
      </c>
      <c r="F39" s="2" t="s">
        <v>145</v>
      </c>
      <c r="G39" s="2">
        <v>4</v>
      </c>
      <c r="H39" s="2">
        <v>0</v>
      </c>
      <c r="I39" s="1">
        <v>0</v>
      </c>
      <c r="J39" s="3" t="s">
        <v>15</v>
      </c>
      <c r="K39" s="2" t="str">
        <f>J39*1178.94</f>
        <v>0</v>
      </c>
      <c r="L39" s="5"/>
    </row>
    <row r="40" spans="1:12" customHeight="1" ht="105" outlineLevel="4">
      <c r="A40" s="1"/>
      <c r="B40" s="1">
        <v>825199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0</v>
      </c>
      <c r="H40" s="2">
        <v>0</v>
      </c>
      <c r="I40" s="1">
        <v>0</v>
      </c>
      <c r="J40" s="3" t="s">
        <v>15</v>
      </c>
      <c r="K40" s="2" t="str">
        <f>J40*1262.73</f>
        <v>0</v>
      </c>
      <c r="L40" s="5"/>
    </row>
    <row r="41" spans="1:12" customHeight="1" ht="105" outlineLevel="4">
      <c r="A41" s="1"/>
      <c r="B41" s="1">
        <v>825200</v>
      </c>
      <c r="C41" s="1" t="s">
        <v>150</v>
      </c>
      <c r="D41" s="1" t="s">
        <v>151</v>
      </c>
      <c r="E41" s="2" t="s">
        <v>152</v>
      </c>
      <c r="F41" s="2" t="s">
        <v>153</v>
      </c>
      <c r="G41" s="2" t="s">
        <v>24</v>
      </c>
      <c r="H41" s="2">
        <v>0</v>
      </c>
      <c r="I41" s="1">
        <v>0</v>
      </c>
      <c r="J41" s="3" t="s">
        <v>15</v>
      </c>
      <c r="K41" s="2" t="str">
        <f>J41*1593.48</f>
        <v>0</v>
      </c>
      <c r="L41" s="5"/>
    </row>
    <row r="42" spans="1:12" customHeight="1" ht="105" outlineLevel="4">
      <c r="A42" s="1"/>
      <c r="B42" s="1">
        <v>879954</v>
      </c>
      <c r="C42" s="1" t="s">
        <v>154</v>
      </c>
      <c r="D42" s="1" t="s">
        <v>155</v>
      </c>
      <c r="E42" s="2" t="s">
        <v>156</v>
      </c>
      <c r="F42" s="2" t="s">
        <v>157</v>
      </c>
      <c r="G42" s="2">
        <v>10</v>
      </c>
      <c r="H42" s="2">
        <v>0</v>
      </c>
      <c r="I42" s="1">
        <v>0</v>
      </c>
      <c r="J42" s="3" t="s">
        <v>15</v>
      </c>
      <c r="K42" s="2" t="str">
        <f>J42*1765.47</f>
        <v>0</v>
      </c>
      <c r="L42" s="5"/>
    </row>
    <row r="43" spans="1:12" customHeight="1" ht="105" outlineLevel="4">
      <c r="A43" s="1"/>
      <c r="B43" s="1">
        <v>884611</v>
      </c>
      <c r="C43" s="1" t="s">
        <v>158</v>
      </c>
      <c r="D43" s="1" t="s">
        <v>159</v>
      </c>
      <c r="E43" s="2" t="s">
        <v>160</v>
      </c>
      <c r="F43" s="2" t="s">
        <v>161</v>
      </c>
      <c r="G43" s="2" t="s">
        <v>29</v>
      </c>
      <c r="H43" s="2">
        <v>0</v>
      </c>
      <c r="I43" s="1">
        <v>0</v>
      </c>
      <c r="J43" s="3" t="s">
        <v>15</v>
      </c>
      <c r="K43" s="2" t="str">
        <f>J43*151.41</f>
        <v>0</v>
      </c>
      <c r="L43" s="5"/>
    </row>
    <row r="44" spans="1:12" customHeight="1" ht="105" outlineLevel="4">
      <c r="A44" s="1"/>
      <c r="B44" s="1">
        <v>884612</v>
      </c>
      <c r="C44" s="1" t="s">
        <v>162</v>
      </c>
      <c r="D44" s="1" t="s">
        <v>163</v>
      </c>
      <c r="E44" s="2" t="s">
        <v>164</v>
      </c>
      <c r="F44" s="2" t="s">
        <v>165</v>
      </c>
      <c r="G44" s="2" t="s">
        <v>29</v>
      </c>
      <c r="H44" s="2">
        <v>0</v>
      </c>
      <c r="I44" s="1">
        <v>0</v>
      </c>
      <c r="J44" s="3" t="s">
        <v>15</v>
      </c>
      <c r="K44" s="2" t="str">
        <f>J44*164.64</f>
        <v>0</v>
      </c>
      <c r="L44" s="5"/>
    </row>
    <row r="45" spans="1:12" customHeight="1" ht="105" outlineLevel="4">
      <c r="A45" s="1"/>
      <c r="B45" s="1">
        <v>884655</v>
      </c>
      <c r="C45" s="1" t="s">
        <v>166</v>
      </c>
      <c r="D45" s="1" t="s">
        <v>167</v>
      </c>
      <c r="E45" s="2" t="s">
        <v>168</v>
      </c>
      <c r="F45" s="2" t="s">
        <v>169</v>
      </c>
      <c r="G45" s="2">
        <v>10</v>
      </c>
      <c r="H45" s="2">
        <v>0</v>
      </c>
      <c r="I45" s="1">
        <v>0</v>
      </c>
      <c r="J45" s="3" t="s">
        <v>15</v>
      </c>
      <c r="K45" s="2" t="str">
        <f>J45*1916.88</f>
        <v>0</v>
      </c>
      <c r="L45" s="5"/>
    </row>
    <row r="46" spans="1:12" customHeight="1" ht="105" outlineLevel="4">
      <c r="A46" s="1"/>
      <c r="B46" s="1">
        <v>885825</v>
      </c>
      <c r="C46" s="1" t="s">
        <v>170</v>
      </c>
      <c r="D46" s="1" t="s">
        <v>171</v>
      </c>
      <c r="E46" s="2" t="s">
        <v>172</v>
      </c>
      <c r="F46" s="2" t="s">
        <v>173</v>
      </c>
      <c r="G46" s="2">
        <v>7</v>
      </c>
      <c r="H46" s="2">
        <v>0</v>
      </c>
      <c r="I46" s="1">
        <v>0</v>
      </c>
      <c r="J46" s="3" t="s">
        <v>15</v>
      </c>
      <c r="K46" s="2" t="str">
        <f>J46*2820.93</f>
        <v>0</v>
      </c>
      <c r="L46" s="5"/>
    </row>
    <row r="47" spans="1:12" customHeight="1" ht="105" outlineLevel="4">
      <c r="A47" s="1"/>
      <c r="B47" s="1">
        <v>885826</v>
      </c>
      <c r="C47" s="1" t="s">
        <v>174</v>
      </c>
      <c r="D47" s="1" t="s">
        <v>175</v>
      </c>
      <c r="E47" s="2" t="s">
        <v>176</v>
      </c>
      <c r="F47" s="2" t="s">
        <v>173</v>
      </c>
      <c r="G47" s="2">
        <v>6</v>
      </c>
      <c r="H47" s="2">
        <v>0</v>
      </c>
      <c r="I47" s="1">
        <v>0</v>
      </c>
      <c r="J47" s="3" t="s">
        <v>15</v>
      </c>
      <c r="K47" s="2" t="str">
        <f>J47*2820.93</f>
        <v>0</v>
      </c>
      <c r="L47" s="5"/>
    </row>
    <row r="48" spans="1:12" customHeight="1" ht="105" outlineLevel="4">
      <c r="A48" s="1"/>
      <c r="B48" s="1">
        <v>885827</v>
      </c>
      <c r="C48" s="1" t="s">
        <v>177</v>
      </c>
      <c r="D48" s="1" t="s">
        <v>178</v>
      </c>
      <c r="E48" s="2" t="s">
        <v>179</v>
      </c>
      <c r="F48" s="2" t="s">
        <v>173</v>
      </c>
      <c r="G48" s="2">
        <v>1</v>
      </c>
      <c r="H48" s="2">
        <v>0</v>
      </c>
      <c r="I48" s="1">
        <v>0</v>
      </c>
      <c r="J48" s="3" t="s">
        <v>15</v>
      </c>
      <c r="K48" s="2" t="str">
        <f>J48*2820.93</f>
        <v>0</v>
      </c>
      <c r="L48" s="5"/>
    </row>
    <row r="49" spans="1:12" outlineLevel="2">
      <c r="A49" s="8" t="s">
        <v>180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879079</v>
      </c>
      <c r="C50" s="1" t="s">
        <v>181</v>
      </c>
      <c r="D50" s="1" t="s">
        <v>182</v>
      </c>
      <c r="E50" s="2" t="s">
        <v>183</v>
      </c>
      <c r="F50" s="2" t="s">
        <v>184</v>
      </c>
      <c r="G50" s="2">
        <v>-11</v>
      </c>
      <c r="H50" s="2">
        <v>0</v>
      </c>
      <c r="I50" s="1">
        <v>0</v>
      </c>
      <c r="J50" s="3" t="s">
        <v>15</v>
      </c>
      <c r="K50" s="2" t="str">
        <f>J50*5590.00</f>
        <v>0</v>
      </c>
      <c r="L50" s="5"/>
    </row>
    <row r="51" spans="1:12" customHeight="1" ht="105" outlineLevel="4">
      <c r="A51" s="1"/>
      <c r="B51" s="1">
        <v>879080</v>
      </c>
      <c r="C51" s="1" t="s">
        <v>185</v>
      </c>
      <c r="D51" s="1" t="s">
        <v>186</v>
      </c>
      <c r="E51" s="2" t="s">
        <v>187</v>
      </c>
      <c r="F51" s="2" t="s">
        <v>188</v>
      </c>
      <c r="G51" s="2" t="s">
        <v>24</v>
      </c>
      <c r="H51" s="2">
        <v>0</v>
      </c>
      <c r="I51" s="1">
        <v>0</v>
      </c>
      <c r="J51" s="3" t="s">
        <v>15</v>
      </c>
      <c r="K51" s="2" t="str">
        <f>J51*5790.00</f>
        <v>0</v>
      </c>
      <c r="L51" s="5"/>
    </row>
    <row r="52" spans="1:12" customHeight="1" ht="105" outlineLevel="4">
      <c r="A52" s="1"/>
      <c r="B52" s="1">
        <v>879081</v>
      </c>
      <c r="C52" s="1" t="s">
        <v>189</v>
      </c>
      <c r="D52" s="1" t="s">
        <v>190</v>
      </c>
      <c r="E52" s="2" t="s">
        <v>191</v>
      </c>
      <c r="F52" s="2" t="s">
        <v>188</v>
      </c>
      <c r="G52" s="2">
        <v>9</v>
      </c>
      <c r="H52" s="2">
        <v>0</v>
      </c>
      <c r="I52" s="1">
        <v>0</v>
      </c>
      <c r="J52" s="3" t="s">
        <v>15</v>
      </c>
      <c r="K52" s="2" t="str">
        <f>J52*5790.00</f>
        <v>0</v>
      </c>
      <c r="L52" s="5"/>
    </row>
    <row r="53" spans="1:12" customHeight="1" ht="105" outlineLevel="4">
      <c r="A53" s="1"/>
      <c r="B53" s="1">
        <v>879082</v>
      </c>
      <c r="C53" s="1" t="s">
        <v>192</v>
      </c>
      <c r="D53" s="1" t="s">
        <v>193</v>
      </c>
      <c r="E53" s="2" t="s">
        <v>194</v>
      </c>
      <c r="F53" s="2" t="s">
        <v>188</v>
      </c>
      <c r="G53" s="2" t="s">
        <v>48</v>
      </c>
      <c r="H53" s="2">
        <v>0</v>
      </c>
      <c r="I53" s="1">
        <v>0</v>
      </c>
      <c r="J53" s="3" t="s">
        <v>15</v>
      </c>
      <c r="K53" s="2" t="str">
        <f>J53*5790.00</f>
        <v>0</v>
      </c>
      <c r="L53" s="5"/>
    </row>
    <row r="54" spans="1:12" outlineLevel="2">
      <c r="A54" s="8" t="s">
        <v>195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5"/>
    </row>
    <row r="55" spans="1:12" customHeight="1" ht="105" outlineLevel="4">
      <c r="A55" s="1"/>
      <c r="B55" s="1">
        <v>954205</v>
      </c>
      <c r="C55" s="1" t="s">
        <v>196</v>
      </c>
      <c r="D55" s="1" t="s">
        <v>197</v>
      </c>
      <c r="E55" s="2" t="s">
        <v>198</v>
      </c>
      <c r="F55" s="2" t="s">
        <v>199</v>
      </c>
      <c r="G55" s="2" t="s">
        <v>24</v>
      </c>
      <c r="H55" s="2">
        <v>0</v>
      </c>
      <c r="I55" s="1">
        <v>0</v>
      </c>
      <c r="J55" s="3" t="s">
        <v>15</v>
      </c>
      <c r="K55" s="2" t="str">
        <f>J55*748.48</f>
        <v>0</v>
      </c>
      <c r="L55" s="5"/>
    </row>
    <row r="56" spans="1:12" customHeight="1" ht="105" outlineLevel="4">
      <c r="A56" s="1"/>
      <c r="B56" s="1">
        <v>954206</v>
      </c>
      <c r="C56" s="1" t="s">
        <v>200</v>
      </c>
      <c r="D56" s="1" t="s">
        <v>201</v>
      </c>
      <c r="E56" s="2" t="s">
        <v>202</v>
      </c>
      <c r="F56" s="2" t="s">
        <v>203</v>
      </c>
      <c r="G56" s="2">
        <v>3</v>
      </c>
      <c r="H56" s="2">
        <v>0</v>
      </c>
      <c r="I56" s="1">
        <v>0</v>
      </c>
      <c r="J56" s="3" t="s">
        <v>15</v>
      </c>
      <c r="K56" s="2" t="str">
        <f>J56*761.77</f>
        <v>0</v>
      </c>
      <c r="L56" s="5"/>
    </row>
    <row r="57" spans="1:12" customHeight="1" ht="105" outlineLevel="4">
      <c r="A57" s="1"/>
      <c r="B57" s="1">
        <v>954207</v>
      </c>
      <c r="C57" s="1" t="s">
        <v>204</v>
      </c>
      <c r="D57" s="1" t="s">
        <v>205</v>
      </c>
      <c r="E57" s="2" t="s">
        <v>206</v>
      </c>
      <c r="F57" s="2" t="s">
        <v>207</v>
      </c>
      <c r="G57" s="2">
        <v>3</v>
      </c>
      <c r="H57" s="2">
        <v>0</v>
      </c>
      <c r="I57" s="1">
        <v>0</v>
      </c>
      <c r="J57" s="3" t="s">
        <v>15</v>
      </c>
      <c r="K57" s="2" t="str">
        <f>J57*1586.65</f>
        <v>0</v>
      </c>
      <c r="L57" s="5"/>
    </row>
    <row r="58" spans="1:12" customHeight="1" ht="105" outlineLevel="4">
      <c r="A58" s="1"/>
      <c r="B58" s="1">
        <v>954208</v>
      </c>
      <c r="C58" s="1" t="s">
        <v>208</v>
      </c>
      <c r="D58" s="1" t="s">
        <v>209</v>
      </c>
      <c r="E58" s="2" t="s">
        <v>210</v>
      </c>
      <c r="F58" s="2" t="s">
        <v>211</v>
      </c>
      <c r="G58" s="2" t="s">
        <v>29</v>
      </c>
      <c r="H58" s="2">
        <v>0</v>
      </c>
      <c r="I58" s="1">
        <v>0</v>
      </c>
      <c r="J58" s="3" t="s">
        <v>15</v>
      </c>
      <c r="K58" s="2" t="str">
        <f>J58*86.36</f>
        <v>0</v>
      </c>
      <c r="L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:K6"/>
    <mergeCell ref="A16:K16"/>
    <mergeCell ref="A28:K28"/>
    <mergeCell ref="A34:K34"/>
    <mergeCell ref="A49:K49"/>
    <mergeCell ref="A54:K5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2026-05-11T15:08:30+03:00</dcterms:created>
  <dcterms:modified xsi:type="dcterms:W3CDTF">2026-05-11T15:08:30+03:00</dcterms:modified>
  <dc:title>Untitled Spreadsheet</dc:title>
  <dc:description/>
  <dc:subject/>
  <cp:keywords/>
  <cp:category/>
</cp:coreProperties>
</file>