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<sst xmlns="http://schemas.openxmlformats.org/spreadsheetml/2006/main" uniqueCount="229">
  <si>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</si>
  <si>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</si>
  <si>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</si>
  <si>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</si>
  <si>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</si>
  <si>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</si>
  <si>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</si>
  <si>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</si>
  <si>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</si>
  <si>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</si>
  <si>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Арматура регулирующая для радиаторов</t>
  </si>
  <si>
    <t>Узлы нижнего подключения</t>
  </si>
  <si>
    <t>SST-100190</t>
  </si>
  <si>
    <t>Узел для нижн. подкл. рад. прямой (c компл. адаптеров 1/2"), 3/4хЕвроконус REHAU</t>
  </si>
  <si>
    <t>892.42 руб.</t>
  </si>
  <si>
    <t>шт</t>
  </si>
  <si>
    <t>SST-100191</t>
  </si>
  <si>
    <t>Узел для нижн. подкл. рад. угловой (c компл. адаптеров 1/2"), 3/4хЕвроконус REHAU</t>
  </si>
  <si>
    <t>1 295.93 руб.</t>
  </si>
  <si>
    <t>Узлы нижнего подключения VALTEC (ручная регулировка)</t>
  </si>
  <si>
    <t>VLC-611023</t>
  </si>
  <si>
    <t>VT.022.N.E04050</t>
  </si>
  <si>
    <t>Инжекторный узел для подкл. рад. 1/2"х50%  (5 /40шт)</t>
  </si>
  <si>
    <t>3 524.00 руб.</t>
  </si>
  <si>
    <t>&gt;10</t>
  </si>
  <si>
    <t>VLC-611024</t>
  </si>
  <si>
    <t>VT.022.N.E04100</t>
  </si>
  <si>
    <t>Инжекторный узел для подкл. рад. 1/2"х100% (5 /40шт)</t>
  </si>
  <si>
    <t>3 389.00 руб.</t>
  </si>
  <si>
    <t>&gt;50</t>
  </si>
  <si>
    <t>VLC-611025</t>
  </si>
  <si>
    <t>VT.345R.N.05</t>
  </si>
  <si>
    <t>Кран для нижнего подкл. рад. (25 /150шт)</t>
  </si>
  <si>
    <t>654.00 руб.</t>
  </si>
  <si>
    <t>&gt;100</t>
  </si>
  <si>
    <t>VLC-611026</t>
  </si>
  <si>
    <t>VT.345K.N.E04</t>
  </si>
  <si>
    <t>Узел для нижнего подкл. рад. (комплект) (9 /54шт)</t>
  </si>
  <si>
    <t>1 399.00 руб.</t>
  </si>
  <si>
    <t>VLC-611027</t>
  </si>
  <si>
    <t>VT.345.NA.05</t>
  </si>
  <si>
    <t>Узел нижнего подключения радиатора, угловой (1 /40шт)</t>
  </si>
  <si>
    <t>0.00 руб.</t>
  </si>
  <si>
    <t>VLC-611028</t>
  </si>
  <si>
    <t>VT.345.KNA.E04</t>
  </si>
  <si>
    <t>Узел угловой для нижн. Подкл. Рад. (c компл. адаптеров 1/2"), 3/4хЕвроконус</t>
  </si>
  <si>
    <t>1 580.00 руб.</t>
  </si>
  <si>
    <t>VLC-611029</t>
  </si>
  <si>
    <t>VT.AVK01.N.E04</t>
  </si>
  <si>
    <t>Адаптер для узла нижнего подкл. рад., Евроконус х 1/2" (10 /400шт)</t>
  </si>
  <si>
    <t>162.00 руб.</t>
  </si>
  <si>
    <t>&gt;1000</t>
  </si>
  <si>
    <t>VLC-901137</t>
  </si>
  <si>
    <t>VT.345.NE.05</t>
  </si>
  <si>
    <t>Узел для нижнего подключения радиатора (без адаптеров) 3/4" Евроконус</t>
  </si>
  <si>
    <t>1 056.00 руб.</t>
  </si>
  <si>
    <t>VLC-901138</t>
  </si>
  <si>
    <t>VT.345.ANE.05</t>
  </si>
  <si>
    <t>Узел угловой для нижнего подключения радиатора (без адаптеров) 3/4" Евроконус</t>
  </si>
  <si>
    <t>1 282.00 руб.</t>
  </si>
  <si>
    <t>Узлы нижнего подключения VIEIR (ручная регулировка)</t>
  </si>
  <si>
    <t>RAR-210009</t>
  </si>
  <si>
    <t>V3001.08</t>
  </si>
  <si>
    <t>Узел для нижн. подкл. рад. ПРЯМОЙ с шар кранами (c компл. адаптеров 1/2"), 3/4хЕвроконус (1/48шт)</t>
  </si>
  <si>
    <t>1 042.84 руб.</t>
  </si>
  <si>
    <t>&gt;25</t>
  </si>
  <si>
    <t>RAR-210023</t>
  </si>
  <si>
    <t>V3001.09</t>
  </si>
  <si>
    <t>Узел для нижн. подкл. рад. УГЛОВОЙ с шар кранами (c компл. адаптеров 1/2"), 3/4хЕвроконус (1/48шт)</t>
  </si>
  <si>
    <t>1 012.96 руб.</t>
  </si>
  <si>
    <t>VER-000637</t>
  </si>
  <si>
    <t>V3001.08-C</t>
  </si>
  <si>
    <t>Узел нижнего подключения радиатора, 3/4" ПРЯМОЙ ЧЕРНЫЙ с адаптерами (48/1шт)</t>
  </si>
  <si>
    <t>1 285.07 руб.</t>
  </si>
  <si>
    <t>VER-000638</t>
  </si>
  <si>
    <t>V3001.08-F</t>
  </si>
  <si>
    <t>Узел нижнего подключения радиатора, 3/4" ПРЯМОЙ БЕЛЫЙ с адаптерами (48/1шт)</t>
  </si>
  <si>
    <t>VER-000639</t>
  </si>
  <si>
    <t>V3001.09-C</t>
  </si>
  <si>
    <t>Узел нижнего подключения радиатора, 3/4" УГЛОВОЙ ЧЕРНЫЙ с адаптерами (48/1шт)</t>
  </si>
  <si>
    <t>1 253.61 руб.</t>
  </si>
  <si>
    <t>VER-000640</t>
  </si>
  <si>
    <t>V3001.09-F</t>
  </si>
  <si>
    <t>Узел нижнего подключения радиатора, 3/4" УГЛОВОЙ БЕЛЫЙ с адаптерами (48/1шт)</t>
  </si>
  <si>
    <t>VER-000699</t>
  </si>
  <si>
    <t>VRD34M</t>
  </si>
  <si>
    <t>Ниппель переходной для узла подключения радиатора 1/2"M*3/4"M (60/5шт)</t>
  </si>
  <si>
    <t>97.52 руб.</t>
  </si>
  <si>
    <t>VER-001155</t>
  </si>
  <si>
    <t>VR1155</t>
  </si>
  <si>
    <t>Кран ПРЯМОЙ 3/4"x1/2" нижнего подключения для радиатора раздельный (100/1шт)</t>
  </si>
  <si>
    <t>475.02 руб.</t>
  </si>
  <si>
    <t>VER-001156</t>
  </si>
  <si>
    <t>VR1156</t>
  </si>
  <si>
    <t>Кран УГЛОВОЙ 3/4"x1/2" нижнего подключения для радиатора раздельный (100/1шт)</t>
  </si>
  <si>
    <t>531.64 руб.</t>
  </si>
  <si>
    <t>VER-001800</t>
  </si>
  <si>
    <t>V3001.11</t>
  </si>
  <si>
    <t>Узел радиаторный 3/4" ПРЯМОЙ со встроенными кранами и БАЙПАСОМ (для однотрубных систем) (48/1шт)</t>
  </si>
  <si>
    <t>1 222.15 руб.</t>
  </si>
  <si>
    <t>VER-001801</t>
  </si>
  <si>
    <t>V3001.10</t>
  </si>
  <si>
    <t>Узел радиаторный 3/4" УГЛОВОЙ со встроенными кранами и БАЙПАСОМ (для однотрубных систем) (48/1шт)</t>
  </si>
  <si>
    <t>1 428.20 руб.</t>
  </si>
  <si>
    <t>VER-001916</t>
  </si>
  <si>
    <t>Вентиль для радиат. "Мультифлекс" 3/4"-ПРЯМОЙ "ViEiR" (48/1шт)</t>
  </si>
  <si>
    <t>VER-001917</t>
  </si>
  <si>
    <t>Вентиль для радиатора с шаровым затвором, 3/4"-ПРЯМОЙ (48/1шт)</t>
  </si>
  <si>
    <t>VER-001918</t>
  </si>
  <si>
    <t>VER-001919</t>
  </si>
  <si>
    <t>Вентиль для радиат. "Мультифлекс" 3/4"-УГЛОВОЙ "ViEiR" (48/1шт)</t>
  </si>
  <si>
    <t>VER-001920</t>
  </si>
  <si>
    <t>Вентиль для радиатора, 3/4"-УГЛОВОЙ (48/1шт)</t>
  </si>
  <si>
    <t>VER-001921</t>
  </si>
  <si>
    <t>VER-001922</t>
  </si>
  <si>
    <t>V3002.08</t>
  </si>
  <si>
    <t>Узел для нижн. подкл. рад. ПРЯМОЙ вентильный (c компл. адаптеров 1/2"), 3/4хЕвроконус (1/48шт)</t>
  </si>
  <si>
    <t>1 118.34 руб.</t>
  </si>
  <si>
    <t>VER-001923</t>
  </si>
  <si>
    <t>V3002.09</t>
  </si>
  <si>
    <t>Узел для нижн. подкл. рад. УГЛОВОЙ вентильный (c компл. адаптеров 1/2"), 3/4хЕвроконус (1/48шт)</t>
  </si>
  <si>
    <t>979.92 руб.</t>
  </si>
  <si>
    <t>Узлы нижнего подключения VALTEC (термостатические)</t>
  </si>
  <si>
    <t>VLC-612001</t>
  </si>
  <si>
    <t>VT.AD304.0.1000</t>
  </si>
  <si>
    <t>Трубка из нерж. стали D=15 мм, L=1 м (1 /50шт)</t>
  </si>
  <si>
    <t>865.00 руб.</t>
  </si>
  <si>
    <t>VLC-612007</t>
  </si>
  <si>
    <t>VT.225K.N.E04050</t>
  </si>
  <si>
    <t>Термостатический узел для нижнего подкл. рад. Однотрубная система (комплект) 1/2"х50%  (1 /32шт)</t>
  </si>
  <si>
    <t>4 949.00 руб.</t>
  </si>
  <si>
    <t>VLC-612008</t>
  </si>
  <si>
    <t>VT.225K.N.E04100</t>
  </si>
  <si>
    <t>Термостатический узел для нижнего подкл. рад. Двухтрубная система (комплект) 1/2"х100% (1 /32шт)</t>
  </si>
  <si>
    <t>4 808.00 руб.</t>
  </si>
  <si>
    <t>VLC-612009</t>
  </si>
  <si>
    <t>VT.025.N.E04050</t>
  </si>
  <si>
    <t>Инжекторный узел для подкл. рад.. 1/2"x50% (5 /40шт)</t>
  </si>
  <si>
    <t>4 638.00 руб.</t>
  </si>
  <si>
    <t>VLC-612010</t>
  </si>
  <si>
    <t>VT.025.N.E04100</t>
  </si>
  <si>
    <t>Инжекторный узел для подкл. рад.. 1/2"x100% (5 /40шт)</t>
  </si>
  <si>
    <t>Узлы нижнего подключения VIEIR (термостатические)</t>
  </si>
  <si>
    <t>RAR-120018</t>
  </si>
  <si>
    <t>VR349</t>
  </si>
  <si>
    <t>Клапан ОСЕВОЙ термостатич. (M30X1,5) 3/4"ЕВРОКОНУС х1/2" ViEiR (комплект + VR350+VR318A) (60/1шт)</t>
  </si>
  <si>
    <t>715.68 руб.</t>
  </si>
  <si>
    <t>RAR-120022</t>
  </si>
  <si>
    <t>VR318A</t>
  </si>
  <si>
    <t>Трубка из нерж. стали D=15 мм, L=600мм (1 /50шт)</t>
  </si>
  <si>
    <t>278.41 руб.</t>
  </si>
  <si>
    <t>RAR-120023</t>
  </si>
  <si>
    <t>VR320A</t>
  </si>
  <si>
    <t>Трубка нержавеющая  ф12*450мм  ViEiR (1шт)</t>
  </si>
  <si>
    <t>173.02 руб.</t>
  </si>
  <si>
    <t>RAR-210018</t>
  </si>
  <si>
    <t>VR321A</t>
  </si>
  <si>
    <t>Клапан термостатич. (M30X1,5) осевой для рад. с воздух. и доп. упл. (компл VR318+VR318A) (1/50шт)</t>
  </si>
  <si>
    <t>1 005.09 руб.</t>
  </si>
  <si>
    <t>RAR-210019</t>
  </si>
  <si>
    <t>VR318</t>
  </si>
  <si>
    <t>Узел ниж подключ рад 4-х ход 1 и 2 труб система, вращение 360* ViEiR (компл VR321A+VR318A) (50/1шт)</t>
  </si>
  <si>
    <t>1 286.64 руб.</t>
  </si>
  <si>
    <t>RAR-210021</t>
  </si>
  <si>
    <t>VR350</t>
  </si>
  <si>
    <t>Узел ниж подключ 4-х ходовой двухтруб система 100%  ViEiR (исполь с VR 349 + VR318A (50/1шт)</t>
  </si>
  <si>
    <t>1 377.87 руб.</t>
  </si>
  <si>
    <t>RAR-210022</t>
  </si>
  <si>
    <t>VR320</t>
  </si>
  <si>
    <t>Узел термост для одноточеч ниж подключ рад (M30X1,5) 1 и 2 труб система (исполь с VR320A) (30/1шт)</t>
  </si>
  <si>
    <t>1 705.04 руб.</t>
  </si>
  <si>
    <t>VER-000537</t>
  </si>
  <si>
    <t>VR339</t>
  </si>
  <si>
    <t>Термостатический узел одноточечный нижней установки радиатора 1/2" "ViEiR" (60/1шт)</t>
  </si>
  <si>
    <t>1 926.82 руб.</t>
  </si>
  <si>
    <t>VER-000673</t>
  </si>
  <si>
    <t>VR1620-A</t>
  </si>
  <si>
    <t>Евроконус для узла ручной регулировки 16x2.2" (240/60шт)</t>
  </si>
  <si>
    <t>165.16 руб.</t>
  </si>
  <si>
    <t>VER-000674</t>
  </si>
  <si>
    <t>VR1620-B</t>
  </si>
  <si>
    <t>Евроконус для узла ручной регулировки 16x2.0" (240/60шт)</t>
  </si>
  <si>
    <t>179.31 руб.</t>
  </si>
  <si>
    <t>VER-000930</t>
  </si>
  <si>
    <t>VR349/VR350</t>
  </si>
  <si>
    <t>Комплект термостатический для подключения радиаторов 1/2"x3/4" (25/1пар)</t>
  </si>
  <si>
    <t>2 093.55 руб.</t>
  </si>
  <si>
    <t>VER-001515</t>
  </si>
  <si>
    <t>VR353-2C</t>
  </si>
  <si>
    <t>Универсальный комплект для нижнего подключения G1/2" ЧЕРНЫЙ (24/1шт)</t>
  </si>
  <si>
    <t>3 078.19 руб.</t>
  </si>
  <si>
    <t>VER-001516</t>
  </si>
  <si>
    <t>VR353-2F</t>
  </si>
  <si>
    <t>Универсальный комплект для нижнего подключения G1/2" БЕЛЫЙ (24/1шт)</t>
  </si>
  <si>
    <t>VER-001517</t>
  </si>
  <si>
    <t>VR353-2G</t>
  </si>
  <si>
    <t>Универсальный комплект для нижнего подключения G1/2" СЕРЫЙ (24/1шт)</t>
  </si>
  <si>
    <t>Дизайн узлы нижнего подключения VIVALDO (цветные)</t>
  </si>
  <si>
    <t>VIV-101017</t>
  </si>
  <si>
    <t>ITRV-CR</t>
  </si>
  <si>
    <t>Комплект НИЖНИЙ термостатический УГЛОВОЙ 1/2" ХРОМ в блистере VIVALDO (20шт)С</t>
  </si>
  <si>
    <t>5 590.00 руб.</t>
  </si>
  <si>
    <t>VIV-101018</t>
  </si>
  <si>
    <t>ITRV-WH</t>
  </si>
  <si>
    <t>Комплект НИЖНИЙ термостатический УГЛОВОЙ 1/2" БЕЛЫЙ в блистере VIVALDO (20шт)В</t>
  </si>
  <si>
    <t>5 790.00 руб.</t>
  </si>
  <si>
    <t>VIV-101019</t>
  </si>
  <si>
    <t>ITRV-BL</t>
  </si>
  <si>
    <t>Комплект НИЖНИЙ термостатический УГЛОВОЙ 1/2" ЧЕРНЫЙ в блистере VIVALDO (20шт)В</t>
  </si>
  <si>
    <t>VIV-101020</t>
  </si>
  <si>
    <t>ITRV-AT</t>
  </si>
  <si>
    <t>Комплект НИЖНИЙ термостатический УГЛОВОЙ 1/2" АНТРАЦИТ (черный матовый) блистер VIVALDO (20шт)С</t>
  </si>
  <si>
    <t>Узлы нижнего подключения GAPPO (ручная регулировка)</t>
  </si>
  <si>
    <t>GAP-100959</t>
  </si>
  <si>
    <t>G267.05</t>
  </si>
  <si>
    <t>Узел для нижн. подкл. рад. прямой 3/4хЕвроконус (без адаптеров) (10/50шт)</t>
  </si>
  <si>
    <t>1 094.33 руб.</t>
  </si>
  <si>
    <t>GAP-100960</t>
  </si>
  <si>
    <t>G268.05</t>
  </si>
  <si>
    <t>Узел для нижн. подкл. рад. угловой 3/4хЕвроконус (без адаптеров) (10/50шт)</t>
  </si>
  <si>
    <t>1 118.80 руб.</t>
  </si>
  <si>
    <t>GAP-100961</t>
  </si>
  <si>
    <t>G269.05</t>
  </si>
  <si>
    <t>Узел прямой для Х-образного подк рад 3/4х3/4ЕK  (без адаптеров) (5/25шт)</t>
  </si>
  <si>
    <t>2 384.39 руб.</t>
  </si>
  <si>
    <t>GAP-100962</t>
  </si>
  <si>
    <t>G270.0405</t>
  </si>
  <si>
    <t>Адаптер переходник 1/2"x 3/4 для узлов подключения радиаторов (20/400шт)</t>
  </si>
  <si>
    <t>108.99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</si>
</sst>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6f0e4a9_c920_11ee_a554_047c1617b143_444b1c82_5a46_11f0_a775_047c1617b1431.jpeg"/><Relationship Id="rId2" Type="http://schemas.openxmlformats.org/officeDocument/2006/relationships/image" Target="../media/f6f0e4ab_c920_11ee_a554_047c1617b143_444b1c84_5a46_11f0_a775_047c1617b1432.jpeg"/><Relationship Id="rId3" Type="http://schemas.openxmlformats.org/officeDocument/2006/relationships/image" Target="../media/90d552da_86a5_11e9_8101_003048fd731b_f6cf4dcf_a596_11ee_a526_047c1617b1433.jpeg"/><Relationship Id="rId4" Type="http://schemas.openxmlformats.org/officeDocument/2006/relationships/image" Target="../media/90d552de_86a5_11e9_8101_003048fd731b_c020807c_c056_11ee_a549_047c1617b1434.jpeg"/><Relationship Id="rId5" Type="http://schemas.openxmlformats.org/officeDocument/2006/relationships/image" Target="../media/90d552e2_86a5_11e9_8101_003048fd731b_4b3c1d6c_5a46_11f0_a775_047c1617b1435.jpeg"/><Relationship Id="rId6" Type="http://schemas.openxmlformats.org/officeDocument/2006/relationships/image" Target="../media/90d552e6_86a5_11e9_8101_003048fd731b_4b3c1d70_5a46_11f0_a775_047c1617b1436.jpeg"/><Relationship Id="rId7" Type="http://schemas.openxmlformats.org/officeDocument/2006/relationships/image" Target="../media/90d552ea_86a5_11e9_8101_003048fd731b_4b3c1d74_5a46_11f0_a775_047c1617b1437.jpeg"/><Relationship Id="rId8" Type="http://schemas.openxmlformats.org/officeDocument/2006/relationships/image" Target="../media/90d552ed_86a5_11e9_8101_003048fd731b_4b3c1d78_5a46_11f0_a775_047c1617b1438.jpeg"/><Relationship Id="rId9" Type="http://schemas.openxmlformats.org/officeDocument/2006/relationships/image" Target="../media/90d552f1_86a5_11e9_8101_003048fd731b_f6cf4db3_a596_11ee_a526_047c1617b1439.jpeg"/><Relationship Id="rId10" Type="http://schemas.openxmlformats.org/officeDocument/2006/relationships/image" Target="../media/df88b5cd_b9a7_11f0_a7f3_047c1617b143_cc52d9b0_c375_11f0_a800_047c1617b14310.jpeg"/><Relationship Id="rId11" Type="http://schemas.openxmlformats.org/officeDocument/2006/relationships/image" Target="../media/df88b5cf_b9a7_11f0_a7f3_047c1617b143_cc52d9b4_c375_11f0_a800_047c1617b14311.jpeg"/><Relationship Id="rId12" Type="http://schemas.openxmlformats.org/officeDocument/2006/relationships/image" Target="../media/dab7a769_3767_11ea_810f_003048fd731b_f74277e3_a580_11ee_a526_047c1617b14312.jpeg"/><Relationship Id="rId13" Type="http://schemas.openxmlformats.org/officeDocument/2006/relationships/image" Target="../media/365e714d_68f5_11ea_8111_003048fd731b_f74277df_a580_11ee_a526_047c1617b14313.jpeg"/><Relationship Id="rId14" Type="http://schemas.openxmlformats.org/officeDocument/2006/relationships/image" Target="../media/efe04996_729c_11ee_a4e3_047c1617b143_cfd40f26_a580_11ee_a526_047c1617b14314.jpeg"/><Relationship Id="rId15" Type="http://schemas.openxmlformats.org/officeDocument/2006/relationships/image" Target="../media/efe04998_729c_11ee_a4e3_047c1617b143_cfd40f29_a580_11ee_a526_047c1617b14315.jpeg"/><Relationship Id="rId16" Type="http://schemas.openxmlformats.org/officeDocument/2006/relationships/image" Target="../media/efe0499a_729c_11ee_a4e3_047c1617b143_cfd40f2d_a580_11ee_a526_047c1617b14316.jpeg"/><Relationship Id="rId17" Type="http://schemas.openxmlformats.org/officeDocument/2006/relationships/image" Target="../media/efe0499c_729c_11ee_a4e3_047c1617b143_cfd40f2f_a580_11ee_a526_047c1617b14317.jpeg"/><Relationship Id="rId18" Type="http://schemas.openxmlformats.org/officeDocument/2006/relationships/image" Target="../media/4bc12b6e_b632_11ee_a53c_047c1617b143_20fe9ce9_793a_11f0_a79f_047c1617b14318.jpeg"/><Relationship Id="rId19" Type="http://schemas.openxmlformats.org/officeDocument/2006/relationships/image" Target="../media/5a6d7b2b_847d_11ef_a64e_047c1617b143_1b5db36a_f93d_11ef_a6ea_047c1617b14319.jpeg"/><Relationship Id="rId20" Type="http://schemas.openxmlformats.org/officeDocument/2006/relationships/image" Target="../media/5a6d7b2d_847d_11ef_a64e_047c1617b143_64c8bb40_5a46_11f0_a775_047c1617b14320.jpeg"/><Relationship Id="rId21" Type="http://schemas.openxmlformats.org/officeDocument/2006/relationships/image" Target="../media/1ca69396_04fa_11f1_a85e_047c1617b143_2ed140a9_0c97_11f1_a86a_047c1617b14321.jpeg"/><Relationship Id="rId22" Type="http://schemas.openxmlformats.org/officeDocument/2006/relationships/image" Target="../media/1ca69398_04fa_11f1_a85e_047c1617b143_2ed140aa_0c97_11f1_a86a_047c1617b14322.jpeg"/><Relationship Id="rId23" Type="http://schemas.openxmlformats.org/officeDocument/2006/relationships/image" Target="../media/8a41bacd_86a5_11e9_8101_003048fd731b_573396e0_f953_11e9_810b_003048fd731b23.jpeg"/><Relationship Id="rId24" Type="http://schemas.openxmlformats.org/officeDocument/2006/relationships/image" Target="../media/8a41bae3_86a5_11e9_8101_003048fd731b_573396e6_f953_11e9_810b_003048fd731b24.jpeg"/><Relationship Id="rId25" Type="http://schemas.openxmlformats.org/officeDocument/2006/relationships/image" Target="../media/8a41bae6_86a5_11e9_8101_003048fd731b_573396e7_f953_11e9_810b_003048fd731b25.jpeg"/><Relationship Id="rId26" Type="http://schemas.openxmlformats.org/officeDocument/2006/relationships/image" Target="../media/8a41bae9_86a5_11e9_8101_003048fd731b_573396e8_f953_11e9_810b_003048fd731b26.jpeg"/><Relationship Id="rId27" Type="http://schemas.openxmlformats.org/officeDocument/2006/relationships/image" Target="../media/8a41baed_86a5_11e9_8101_003048fd731b_573396e9_f953_11e9_810b_003048fd731b27.jpeg"/><Relationship Id="rId28" Type="http://schemas.openxmlformats.org/officeDocument/2006/relationships/image" Target="../media/365e7131_68f5_11ea_8111_003048fd731b_cfd40f49_a580_11ee_a526_047c1617b14328.jpeg"/><Relationship Id="rId29" Type="http://schemas.openxmlformats.org/officeDocument/2006/relationships/image" Target="../media/b3858dbf_8705_11ea_8112_003048fd731b_60261cf9_27aa_11ed_a30e_00259070b48729.jpeg"/><Relationship Id="rId30" Type="http://schemas.openxmlformats.org/officeDocument/2006/relationships/image" Target="../media/1fcb30b8_5f91_11eb_822d_003048fd731b_60261cf8_27aa_11ed_a30e_00259070b48730.jpeg"/><Relationship Id="rId31" Type="http://schemas.openxmlformats.org/officeDocument/2006/relationships/image" Target="../media/365e7145_68f5_11ea_8111_003048fd731b_60261cfb_27aa_11ed_a30e_00259070b48731.png"/><Relationship Id="rId32" Type="http://schemas.openxmlformats.org/officeDocument/2006/relationships/image" Target="../media/365e7147_68f5_11ea_8111_003048fd731b_60261cfd_27aa_11ed_a30e_00259070b48732.jpeg"/><Relationship Id="rId33" Type="http://schemas.openxmlformats.org/officeDocument/2006/relationships/image" Target="../media/365e7149_68f5_11ea_8111_003048fd731b_21d4f571_793a_11f0_a79f_047c1617b14333.jpeg"/><Relationship Id="rId34" Type="http://schemas.openxmlformats.org/officeDocument/2006/relationships/image" Target="../media/365e714b_68f5_11ea_8111_003048fd731b_60261d01_27aa_11ed_a30e_00259070b48734.jpeg"/><Relationship Id="rId35" Type="http://schemas.openxmlformats.org/officeDocument/2006/relationships/image" Target="../media/e3f40c0c_5308_11ee_a4bb_047c1617b143_cfd40f43_a580_11ee_a526_047c1617b14335.jpeg"/><Relationship Id="rId36" Type="http://schemas.openxmlformats.org/officeDocument/2006/relationships/image" Target="../media/4bf92f36_b620_11ee_a53c_047c1617b143_20fe9ced_793a_11f0_a79f_047c1617b14336.jpeg"/><Relationship Id="rId37" Type="http://schemas.openxmlformats.org/officeDocument/2006/relationships/image" Target="../media/4bf92f38_b620_11ee_a53c_047c1617b143_20fe9ceb_793a_11f0_a79f_047c1617b14337.jpeg"/><Relationship Id="rId38" Type="http://schemas.openxmlformats.org/officeDocument/2006/relationships/image" Target="../media/1f13c3f5_37d2_11ef_a5e9_047c1617b143_20fe9cef_793a_11f0_a79f_047c1617b14338.jpeg"/><Relationship Id="rId39" Type="http://schemas.openxmlformats.org/officeDocument/2006/relationships/image" Target="../media/b44e4272_245f_11f0_a725_047c1617b143_26859881_34da_11f0_a73b_047c1617b14339.jpeg"/><Relationship Id="rId40" Type="http://schemas.openxmlformats.org/officeDocument/2006/relationships/image" Target="../media/b44e4274_245f_11f0_a725_047c1617b143_26859882_34da_11f0_a73b_047c1617b14340.jpeg"/><Relationship Id="rId41" Type="http://schemas.openxmlformats.org/officeDocument/2006/relationships/image" Target="../media/b44e4276_245f_11f0_a725_047c1617b143_26859883_34da_11f0_a73b_047c1617b14341.jpeg"/><Relationship Id="rId42" Type="http://schemas.openxmlformats.org/officeDocument/2006/relationships/image" Target="../media/04b67c45_2a11_11ee_a486_047c1617b143_f742780c_a580_11ee_a526_047c1617b14342.jpeg"/><Relationship Id="rId43" Type="http://schemas.openxmlformats.org/officeDocument/2006/relationships/image" Target="../media/04b67c47_2a11_11ee_a486_047c1617b143_f742780e_a580_11ee_a526_047c1617b14343.jpeg"/><Relationship Id="rId44" Type="http://schemas.openxmlformats.org/officeDocument/2006/relationships/image" Target="../media/04b67c49_2a11_11ee_a486_047c1617b143_f742780a_a580_11ee_a526_047c1617b14344.jpeg"/><Relationship Id="rId45" Type="http://schemas.openxmlformats.org/officeDocument/2006/relationships/image" Target="../media/04b67c4b_2a11_11ee_a486_047c1617b143_f7427808_a580_11ee_a526_047c1617b14345.jpeg"/><Relationship Id="rId46" Type="http://schemas.openxmlformats.org/officeDocument/2006/relationships/image" Target="../media/1af32de6_ce2b_11f0_a80d_047c1617b143_ab7d8fff_d05b_11f0_a810_047c1617b14346.jpeg"/><Relationship Id="rId47" Type="http://schemas.openxmlformats.org/officeDocument/2006/relationships/image" Target="../media/1af32de8_ce2b_11f0_a80d_047c1617b143_ab7d8ff8_d05b_11f0_a810_047c1617b14347.jpeg"/><Relationship Id="rId48" Type="http://schemas.openxmlformats.org/officeDocument/2006/relationships/image" Target="../media/1af32dea_ce2b_11f0_a80d_047c1617b143_ab7d8ff9_d05b_11f0_a810_047c1617b14348.jpeg"/><Relationship Id="rId49" Type="http://schemas.openxmlformats.org/officeDocument/2006/relationships/image" Target="../media/1af32dec_ce2b_11f0_a80d_047c1617b143_0a6f3ab7_310d_11f1_a89b_047c1617b14349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3</xdr:row>
      <xdr:rowOff>95250</xdr:rowOff>
    </xdr:from>
    <xdr:ext cx="1143000" cy="1143000"/>
    <xdr:pic>
      <xdr:nvPicPr>
        <xdr:cNvPr id="1" name="Image_4" descr="Image_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2" name="Image_5" descr="Image_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2" name="Image_17" descr="Image_17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3" name="Image_18" descr="Image_18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4" name="Image_19" descr="Image_19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5" name="Image_20" descr="Image_20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6" name="Image_21" descr="Image_21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7" name="Image_22" descr="Image_22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8" name="Image_23" descr="Image_23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9" name="Image_24" descr="Image_24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0" name="Image_25" descr="Image_25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1" name="Image_26" descr="Image_26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2" name="Image_27" descr="Image_27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23" name="Image_37" descr="Image_37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24" name="Image_38" descr="Image_38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25" name="Image_39" descr="Image_39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26" name="Image_40" descr="Image_40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27" name="Image_41" descr="Image_41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28" name="Image_43" descr="Image_43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29" name="Image_44" descr="Image_44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30" name="Image_45" descr="Image_45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31" name="Image_46" descr="Image_46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32" name="Image_47" descr="Image_47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33" name="Image_48" descr="Image_48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34" name="Image_49" descr="Image_49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35" name="Image_50" descr="Image_50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36" name="Image_51" descr="Image_51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37" name="Image_52" descr="Image_52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38" name="Image_53" descr="Image_53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39" name="Image_54" descr="Image_54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143000"/>
    <xdr:pic>
      <xdr:nvPicPr>
        <xdr:cNvPr id="40" name="Image_55" descr="Image_55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1143000" cy="1143000"/>
    <xdr:pic>
      <xdr:nvPicPr>
        <xdr:cNvPr id="41" name="Image_56" descr="Image_56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42" name="Image_58" descr="Image_58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1143000"/>
    <xdr:pic>
      <xdr:nvPicPr>
        <xdr:cNvPr id="43" name="Image_59" descr="Image_59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1143000" cy="1143000"/>
    <xdr:pic>
      <xdr:nvPicPr>
        <xdr:cNvPr id="44" name="Image_60" descr="Image_60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143000"/>
    <xdr:pic>
      <xdr:nvPicPr>
        <xdr:cNvPr id="45" name="Image_61" descr="Image_61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1143000" cy="1143000"/>
    <xdr:pic>
      <xdr:nvPicPr>
        <xdr:cNvPr id="46" name="Image_63" descr="Image_63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1143000" cy="1143000"/>
    <xdr:pic>
      <xdr:nvPicPr>
        <xdr:cNvPr id="47" name="Image_64" descr="Image_64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1143000" cy="1143000"/>
    <xdr:pic>
      <xdr:nvPicPr>
        <xdr:cNvPr id="48" name="Image_65" descr="Image_65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1143000" cy="1143000"/>
    <xdr:pic>
      <xdr:nvPicPr>
        <xdr:cNvPr id="49" name="Image_66" descr="Image_66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66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SUM(J2:J66)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customHeight="1" ht="105" outlineLevel="3">
      <c r="A4" s="1"/>
      <c r="B4" s="1">
        <v>883187</v>
      </c>
      <c r="C4" s="1" t="s">
        <v>12</v>
      </c>
      <c r="D4" s="1"/>
      <c r="E4" s="2" t="s">
        <v>13</v>
      </c>
      <c r="F4" s="2" t="s">
        <v>14</v>
      </c>
      <c r="G4" s="2">
        <v>0</v>
      </c>
      <c r="H4" s="2">
        <v>0</v>
      </c>
      <c r="I4" s="1">
        <v>0</v>
      </c>
      <c r="J4" s="3" t="s">
        <v>15</v>
      </c>
      <c r="K4" s="2" t="str">
        <f>J4*892.42</f>
        <v>0</v>
      </c>
      <c r="L4" s="5"/>
    </row>
    <row r="5" spans="1:12" customHeight="1" ht="105" outlineLevel="3">
      <c r="A5" s="1"/>
      <c r="B5" s="1">
        <v>883188</v>
      </c>
      <c r="C5" s="1" t="s">
        <v>16</v>
      </c>
      <c r="D5" s="1"/>
      <c r="E5" s="2" t="s">
        <v>17</v>
      </c>
      <c r="F5" s="2" t="s">
        <v>18</v>
      </c>
      <c r="G5" s="2">
        <v>0</v>
      </c>
      <c r="H5" s="2">
        <v>0</v>
      </c>
      <c r="I5" s="1">
        <v>0</v>
      </c>
      <c r="J5" s="3" t="s">
        <v>15</v>
      </c>
      <c r="K5" s="2" t="str">
        <f>J5*1295.93</f>
        <v>0</v>
      </c>
      <c r="L5" s="5"/>
    </row>
    <row r="6" spans="1:12" outlineLevel="2">
      <c r="A6" s="8" t="s">
        <v>19</v>
      </c>
      <c r="B6" s="8"/>
      <c r="C6" s="8"/>
      <c r="D6" s="8"/>
      <c r="E6" s="8"/>
      <c r="F6" s="8"/>
      <c r="G6" s="8"/>
      <c r="H6" s="8"/>
      <c r="I6" s="8"/>
      <c r="J6" s="8"/>
      <c r="K6" s="8"/>
      <c r="L6" s="5"/>
    </row>
    <row r="7" spans="1:12" customHeight="1" ht="105" outlineLevel="4">
      <c r="A7" s="1"/>
      <c r="B7" s="1">
        <v>819028</v>
      </c>
      <c r="C7" s="1" t="s">
        <v>20</v>
      </c>
      <c r="D7" s="1" t="s">
        <v>21</v>
      </c>
      <c r="E7" s="2" t="s">
        <v>22</v>
      </c>
      <c r="F7" s="2" t="s">
        <v>23</v>
      </c>
      <c r="G7" s="2">
        <v>3</v>
      </c>
      <c r="H7" s="2" t="s">
        <v>24</v>
      </c>
      <c r="I7" s="1">
        <v>0</v>
      </c>
      <c r="J7" s="3" t="s">
        <v>15</v>
      </c>
      <c r="K7" s="2" t="str">
        <f>J7*3524.00</f>
        <v>0</v>
      </c>
      <c r="L7" s="5"/>
    </row>
    <row r="8" spans="1:12" customHeight="1" ht="105" outlineLevel="4">
      <c r="A8" s="1"/>
      <c r="B8" s="1">
        <v>819029</v>
      </c>
      <c r="C8" s="1" t="s">
        <v>25</v>
      </c>
      <c r="D8" s="1" t="s">
        <v>26</v>
      </c>
      <c r="E8" s="2" t="s">
        <v>27</v>
      </c>
      <c r="F8" s="2" t="s">
        <v>28</v>
      </c>
      <c r="G8" s="2">
        <v>4</v>
      </c>
      <c r="H8" s="2" t="s">
        <v>29</v>
      </c>
      <c r="I8" s="1">
        <v>0</v>
      </c>
      <c r="J8" s="3" t="s">
        <v>15</v>
      </c>
      <c r="K8" s="2" t="str">
        <f>J8*3389.00</f>
        <v>0</v>
      </c>
      <c r="L8" s="5"/>
    </row>
    <row r="9" spans="1:12" customHeight="1" ht="105" outlineLevel="4">
      <c r="A9" s="1"/>
      <c r="B9" s="1">
        <v>819030</v>
      </c>
      <c r="C9" s="1" t="s">
        <v>30</v>
      </c>
      <c r="D9" s="1" t="s">
        <v>31</v>
      </c>
      <c r="E9" s="2" t="s">
        <v>32</v>
      </c>
      <c r="F9" s="2" t="s">
        <v>33</v>
      </c>
      <c r="G9" s="2">
        <v>0</v>
      </c>
      <c r="H9" s="2" t="s">
        <v>34</v>
      </c>
      <c r="I9" s="1">
        <v>0</v>
      </c>
      <c r="J9" s="3" t="s">
        <v>15</v>
      </c>
      <c r="K9" s="2" t="str">
        <f>J9*654.00</f>
        <v>0</v>
      </c>
      <c r="L9" s="5"/>
    </row>
    <row r="10" spans="1:12" customHeight="1" ht="105" outlineLevel="4">
      <c r="A10" s="1"/>
      <c r="B10" s="1">
        <v>819031</v>
      </c>
      <c r="C10" s="1" t="s">
        <v>35</v>
      </c>
      <c r="D10" s="1" t="s">
        <v>36</v>
      </c>
      <c r="E10" s="2" t="s">
        <v>37</v>
      </c>
      <c r="F10" s="2" t="s">
        <v>38</v>
      </c>
      <c r="G10" s="2" t="s">
        <v>24</v>
      </c>
      <c r="H10" s="2">
        <v>0</v>
      </c>
      <c r="I10" s="1">
        <v>0</v>
      </c>
      <c r="J10" s="3" t="s">
        <v>15</v>
      </c>
      <c r="K10" s="2" t="str">
        <f>J10*1399.00</f>
        <v>0</v>
      </c>
      <c r="L10" s="5"/>
    </row>
    <row r="11" spans="1:12" customHeight="1" ht="105" outlineLevel="4">
      <c r="A11" s="1"/>
      <c r="B11" s="1">
        <v>819032</v>
      </c>
      <c r="C11" s="1" t="s">
        <v>39</v>
      </c>
      <c r="D11" s="1" t="s">
        <v>40</v>
      </c>
      <c r="E11" s="2" t="s">
        <v>41</v>
      </c>
      <c r="F11" s="2" t="s">
        <v>42</v>
      </c>
      <c r="G11" s="2">
        <v>0</v>
      </c>
      <c r="H11" s="2">
        <v>0</v>
      </c>
      <c r="I11" s="1">
        <v>0</v>
      </c>
      <c r="J11" s="3" t="s">
        <v>15</v>
      </c>
      <c r="K11" s="2" t="str">
        <f>J11*0.00</f>
        <v>0</v>
      </c>
      <c r="L11" s="5"/>
    </row>
    <row r="12" spans="1:12" customHeight="1" ht="105" outlineLevel="4">
      <c r="A12" s="1"/>
      <c r="B12" s="1">
        <v>819033</v>
      </c>
      <c r="C12" s="1" t="s">
        <v>43</v>
      </c>
      <c r="D12" s="1" t="s">
        <v>44</v>
      </c>
      <c r="E12" s="2" t="s">
        <v>45</v>
      </c>
      <c r="F12" s="2" t="s">
        <v>46</v>
      </c>
      <c r="G12" s="2" t="s">
        <v>24</v>
      </c>
      <c r="H12" s="2" t="s">
        <v>34</v>
      </c>
      <c r="I12" s="1">
        <v>0</v>
      </c>
      <c r="J12" s="3" t="s">
        <v>15</v>
      </c>
      <c r="K12" s="2" t="str">
        <f>J12*1580.00</f>
        <v>0</v>
      </c>
      <c r="L12" s="5"/>
    </row>
    <row r="13" spans="1:12" customHeight="1" ht="105" outlineLevel="4">
      <c r="A13" s="1"/>
      <c r="B13" s="1">
        <v>819034</v>
      </c>
      <c r="C13" s="1" t="s">
        <v>47</v>
      </c>
      <c r="D13" s="1" t="s">
        <v>48</v>
      </c>
      <c r="E13" s="2" t="s">
        <v>49</v>
      </c>
      <c r="F13" s="2" t="s">
        <v>50</v>
      </c>
      <c r="G13" s="2" t="s">
        <v>24</v>
      </c>
      <c r="H13" s="2" t="s">
        <v>51</v>
      </c>
      <c r="I13" s="1">
        <v>0</v>
      </c>
      <c r="J13" s="3" t="s">
        <v>15</v>
      </c>
      <c r="K13" s="2" t="str">
        <f>J13*162.00</f>
        <v>0</v>
      </c>
      <c r="L13" s="5"/>
    </row>
    <row r="14" spans="1:12" customHeight="1" ht="105" outlineLevel="4">
      <c r="A14" s="1"/>
      <c r="B14" s="1">
        <v>956463</v>
      </c>
      <c r="C14" s="1" t="s">
        <v>52</v>
      </c>
      <c r="D14" s="1" t="s">
        <v>53</v>
      </c>
      <c r="E14" s="2" t="s">
        <v>54</v>
      </c>
      <c r="F14" s="2" t="s">
        <v>55</v>
      </c>
      <c r="G14" s="2">
        <v>1</v>
      </c>
      <c r="H14" s="2">
        <v>6</v>
      </c>
      <c r="I14" s="1">
        <v>0</v>
      </c>
      <c r="J14" s="3" t="s">
        <v>15</v>
      </c>
      <c r="K14" s="2" t="str">
        <f>J14*1056.00</f>
        <v>0</v>
      </c>
      <c r="L14" s="5"/>
    </row>
    <row r="15" spans="1:12" customHeight="1" ht="105" outlineLevel="4">
      <c r="A15" s="1"/>
      <c r="B15" s="1">
        <v>956464</v>
      </c>
      <c r="C15" s="1" t="s">
        <v>56</v>
      </c>
      <c r="D15" s="1" t="s">
        <v>57</v>
      </c>
      <c r="E15" s="2" t="s">
        <v>58</v>
      </c>
      <c r="F15" s="2" t="s">
        <v>59</v>
      </c>
      <c r="G15" s="2">
        <v>1</v>
      </c>
      <c r="H15" s="2" t="s">
        <v>34</v>
      </c>
      <c r="I15" s="1">
        <v>0</v>
      </c>
      <c r="J15" s="3" t="s">
        <v>15</v>
      </c>
      <c r="K15" s="2" t="str">
        <f>J15*1282.00</f>
        <v>0</v>
      </c>
      <c r="L15" s="5"/>
    </row>
    <row r="16" spans="1:12" outlineLevel="2">
      <c r="A16" s="8" t="s">
        <v>60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5"/>
    </row>
    <row r="17" spans="1:12" customHeight="1" ht="105" outlineLevel="4">
      <c r="A17" s="1"/>
      <c r="B17" s="1">
        <v>824683</v>
      </c>
      <c r="C17" s="1" t="s">
        <v>61</v>
      </c>
      <c r="D17" s="1" t="s">
        <v>62</v>
      </c>
      <c r="E17" s="2" t="s">
        <v>63</v>
      </c>
      <c r="F17" s="2" t="s">
        <v>64</v>
      </c>
      <c r="G17" s="2" t="s">
        <v>65</v>
      </c>
      <c r="H17" s="2">
        <v>0</v>
      </c>
      <c r="I17" s="1">
        <v>0</v>
      </c>
      <c r="J17" s="3" t="s">
        <v>15</v>
      </c>
      <c r="K17" s="2" t="str">
        <f>J17*1042.84</f>
        <v>0</v>
      </c>
      <c r="L17" s="5"/>
    </row>
    <row r="18" spans="1:12" customHeight="1" ht="105" outlineLevel="4">
      <c r="A18" s="1"/>
      <c r="B18" s="1">
        <v>825201</v>
      </c>
      <c r="C18" s="1" t="s">
        <v>66</v>
      </c>
      <c r="D18" s="1" t="s">
        <v>67</v>
      </c>
      <c r="E18" s="2" t="s">
        <v>68</v>
      </c>
      <c r="F18" s="2" t="s">
        <v>69</v>
      </c>
      <c r="G18" s="2" t="s">
        <v>65</v>
      </c>
      <c r="H18" s="2">
        <v>0</v>
      </c>
      <c r="I18" s="1">
        <v>0</v>
      </c>
      <c r="J18" s="3" t="s">
        <v>15</v>
      </c>
      <c r="K18" s="2" t="str">
        <f>J18*1012.96</f>
        <v>0</v>
      </c>
      <c r="L18" s="5"/>
    </row>
    <row r="19" spans="1:12" customHeight="1" ht="105" outlineLevel="4">
      <c r="A19" s="1"/>
      <c r="B19" s="1">
        <v>880047</v>
      </c>
      <c r="C19" s="1" t="s">
        <v>70</v>
      </c>
      <c r="D19" s="1" t="s">
        <v>71</v>
      </c>
      <c r="E19" s="2" t="s">
        <v>72</v>
      </c>
      <c r="F19" s="2" t="s">
        <v>73</v>
      </c>
      <c r="G19" s="2" t="s">
        <v>65</v>
      </c>
      <c r="H19" s="2">
        <v>0</v>
      </c>
      <c r="I19" s="1">
        <v>0</v>
      </c>
      <c r="J19" s="3" t="s">
        <v>15</v>
      </c>
      <c r="K19" s="2" t="str">
        <f>J19*1285.07</f>
        <v>0</v>
      </c>
      <c r="L19" s="5"/>
    </row>
    <row r="20" spans="1:12" customHeight="1" ht="105" outlineLevel="4">
      <c r="A20" s="1"/>
      <c r="B20" s="1">
        <v>880048</v>
      </c>
      <c r="C20" s="1" t="s">
        <v>74</v>
      </c>
      <c r="D20" s="1" t="s">
        <v>75</v>
      </c>
      <c r="E20" s="2" t="s">
        <v>76</v>
      </c>
      <c r="F20" s="2" t="s">
        <v>73</v>
      </c>
      <c r="G20" s="2" t="s">
        <v>65</v>
      </c>
      <c r="H20" s="2">
        <v>0</v>
      </c>
      <c r="I20" s="1">
        <v>0</v>
      </c>
      <c r="J20" s="3" t="s">
        <v>15</v>
      </c>
      <c r="K20" s="2" t="str">
        <f>J20*1285.07</f>
        <v>0</v>
      </c>
      <c r="L20" s="5"/>
    </row>
    <row r="21" spans="1:12" customHeight="1" ht="105" outlineLevel="4">
      <c r="A21" s="1"/>
      <c r="B21" s="1">
        <v>880049</v>
      </c>
      <c r="C21" s="1" t="s">
        <v>77</v>
      </c>
      <c r="D21" s="1" t="s">
        <v>78</v>
      </c>
      <c r="E21" s="2" t="s">
        <v>79</v>
      </c>
      <c r="F21" s="2" t="s">
        <v>80</v>
      </c>
      <c r="G21" s="2" t="s">
        <v>65</v>
      </c>
      <c r="H21" s="2">
        <v>0</v>
      </c>
      <c r="I21" s="1">
        <v>0</v>
      </c>
      <c r="J21" s="3" t="s">
        <v>15</v>
      </c>
      <c r="K21" s="2" t="str">
        <f>J21*1253.61</f>
        <v>0</v>
      </c>
      <c r="L21" s="5"/>
    </row>
    <row r="22" spans="1:12" customHeight="1" ht="105" outlineLevel="4">
      <c r="A22" s="1"/>
      <c r="B22" s="1">
        <v>880050</v>
      </c>
      <c r="C22" s="1" t="s">
        <v>81</v>
      </c>
      <c r="D22" s="1" t="s">
        <v>82</v>
      </c>
      <c r="E22" s="2" t="s">
        <v>83</v>
      </c>
      <c r="F22" s="2" t="s">
        <v>80</v>
      </c>
      <c r="G22" s="2" t="s">
        <v>65</v>
      </c>
      <c r="H22" s="2">
        <v>0</v>
      </c>
      <c r="I22" s="1">
        <v>0</v>
      </c>
      <c r="J22" s="3" t="s">
        <v>15</v>
      </c>
      <c r="K22" s="2" t="str">
        <f>J22*1253.61</f>
        <v>0</v>
      </c>
      <c r="L22" s="5"/>
    </row>
    <row r="23" spans="1:12" customHeight="1" ht="105" outlineLevel="4">
      <c r="A23" s="1"/>
      <c r="B23" s="1">
        <v>884615</v>
      </c>
      <c r="C23" s="1" t="s">
        <v>84</v>
      </c>
      <c r="D23" s="1" t="s">
        <v>85</v>
      </c>
      <c r="E23" s="2" t="s">
        <v>86</v>
      </c>
      <c r="F23" s="2" t="s">
        <v>87</v>
      </c>
      <c r="G23" s="2" t="s">
        <v>34</v>
      </c>
      <c r="H23" s="2">
        <v>0</v>
      </c>
      <c r="I23" s="1">
        <v>0</v>
      </c>
      <c r="J23" s="3" t="s">
        <v>15</v>
      </c>
      <c r="K23" s="2" t="str">
        <f>J23*97.52</f>
        <v>0</v>
      </c>
      <c r="L23" s="5"/>
    </row>
    <row r="24" spans="1:12" customHeight="1" ht="105" outlineLevel="4">
      <c r="A24" s="1"/>
      <c r="B24" s="1">
        <v>883950</v>
      </c>
      <c r="C24" s="1" t="s">
        <v>88</v>
      </c>
      <c r="D24" s="1" t="s">
        <v>89</v>
      </c>
      <c r="E24" s="2" t="s">
        <v>90</v>
      </c>
      <c r="F24" s="2" t="s">
        <v>91</v>
      </c>
      <c r="G24" s="2" t="s">
        <v>24</v>
      </c>
      <c r="H24" s="2">
        <v>0</v>
      </c>
      <c r="I24" s="1">
        <v>0</v>
      </c>
      <c r="J24" s="3" t="s">
        <v>15</v>
      </c>
      <c r="K24" s="2" t="str">
        <f>J24*475.02</f>
        <v>0</v>
      </c>
      <c r="L24" s="5"/>
    </row>
    <row r="25" spans="1:12" customHeight="1" ht="105" outlineLevel="4">
      <c r="A25" s="1"/>
      <c r="B25" s="1">
        <v>883951</v>
      </c>
      <c r="C25" s="1" t="s">
        <v>92</v>
      </c>
      <c r="D25" s="1" t="s">
        <v>93</v>
      </c>
      <c r="E25" s="2" t="s">
        <v>94</v>
      </c>
      <c r="F25" s="2" t="s">
        <v>95</v>
      </c>
      <c r="G25" s="2" t="s">
        <v>24</v>
      </c>
      <c r="H25" s="2">
        <v>0</v>
      </c>
      <c r="I25" s="1">
        <v>0</v>
      </c>
      <c r="J25" s="3" t="s">
        <v>15</v>
      </c>
      <c r="K25" s="2" t="str">
        <f>J25*531.64</f>
        <v>0</v>
      </c>
      <c r="L25" s="5"/>
    </row>
    <row r="26" spans="1:12" customHeight="1" ht="105" outlineLevel="4">
      <c r="A26" s="1"/>
      <c r="B26" s="1">
        <v>955852</v>
      </c>
      <c r="C26" s="1" t="s">
        <v>96</v>
      </c>
      <c r="D26" s="1" t="s">
        <v>97</v>
      </c>
      <c r="E26" s="2" t="s">
        <v>98</v>
      </c>
      <c r="F26" s="2" t="s">
        <v>99</v>
      </c>
      <c r="G26" s="2">
        <v>8</v>
      </c>
      <c r="H26" s="2">
        <v>0</v>
      </c>
      <c r="I26" s="1">
        <v>0</v>
      </c>
      <c r="J26" s="3" t="s">
        <v>15</v>
      </c>
      <c r="K26" s="2" t="str">
        <f>J26*1222.15</f>
        <v>0</v>
      </c>
      <c r="L26" s="5"/>
    </row>
    <row r="27" spans="1:12" customHeight="1" ht="105" outlineLevel="4">
      <c r="A27" s="1"/>
      <c r="B27" s="1">
        <v>955853</v>
      </c>
      <c r="C27" s="1" t="s">
        <v>100</v>
      </c>
      <c r="D27" s="1" t="s">
        <v>101</v>
      </c>
      <c r="E27" s="2" t="s">
        <v>102</v>
      </c>
      <c r="F27" s="2" t="s">
        <v>103</v>
      </c>
      <c r="G27" s="2" t="s">
        <v>24</v>
      </c>
      <c r="H27" s="2">
        <v>0</v>
      </c>
      <c r="I27" s="1">
        <v>0</v>
      </c>
      <c r="J27" s="3" t="s">
        <v>15</v>
      </c>
      <c r="K27" s="2" t="str">
        <f>J27*1428.20</f>
        <v>0</v>
      </c>
      <c r="L27" s="5"/>
    </row>
    <row r="28" spans="1:12" outlineLevel="4">
      <c r="A28" s="1"/>
      <c r="B28" s="1">
        <v>960526</v>
      </c>
      <c r="C28" s="1" t="s">
        <v>104</v>
      </c>
      <c r="D28" s="1" t="s">
        <v>62</v>
      </c>
      <c r="E28" s="2" t="s">
        <v>105</v>
      </c>
      <c r="F28" s="2" t="s">
        <v>64</v>
      </c>
      <c r="G28" s="2">
        <v>0</v>
      </c>
      <c r="H28" s="2">
        <v>0</v>
      </c>
      <c r="I28" s="1">
        <v>0</v>
      </c>
      <c r="J28" s="3" t="s">
        <v>15</v>
      </c>
      <c r="K28" s="2" t="str">
        <f>J28*1042.84</f>
        <v>0</v>
      </c>
      <c r="L28" s="5"/>
    </row>
    <row r="29" spans="1:12" outlineLevel="4">
      <c r="A29" s="1"/>
      <c r="B29" s="1">
        <v>960527</v>
      </c>
      <c r="C29" s="1" t="s">
        <v>106</v>
      </c>
      <c r="D29" s="1" t="s">
        <v>71</v>
      </c>
      <c r="E29" s="2" t="s">
        <v>107</v>
      </c>
      <c r="F29" s="2" t="s">
        <v>73</v>
      </c>
      <c r="G29" s="2">
        <v>0</v>
      </c>
      <c r="H29" s="2">
        <v>0</v>
      </c>
      <c r="I29" s="1">
        <v>0</v>
      </c>
      <c r="J29" s="3" t="s">
        <v>15</v>
      </c>
      <c r="K29" s="2" t="str">
        <f>J29*1285.07</f>
        <v>0</v>
      </c>
      <c r="L29" s="5"/>
    </row>
    <row r="30" spans="1:12" outlineLevel="4">
      <c r="A30" s="1"/>
      <c r="B30" s="1">
        <v>960528</v>
      </c>
      <c r="C30" s="1" t="s">
        <v>108</v>
      </c>
      <c r="D30" s="1" t="s">
        <v>75</v>
      </c>
      <c r="E30" s="2" t="s">
        <v>107</v>
      </c>
      <c r="F30" s="2" t="s">
        <v>73</v>
      </c>
      <c r="G30" s="2">
        <v>-2</v>
      </c>
      <c r="H30" s="2">
        <v>0</v>
      </c>
      <c r="I30" s="1">
        <v>0</v>
      </c>
      <c r="J30" s="3" t="s">
        <v>15</v>
      </c>
      <c r="K30" s="2" t="str">
        <f>J30*1285.07</f>
        <v>0</v>
      </c>
      <c r="L30" s="5"/>
    </row>
    <row r="31" spans="1:12" outlineLevel="4">
      <c r="A31" s="1"/>
      <c r="B31" s="1">
        <v>960529</v>
      </c>
      <c r="C31" s="1" t="s">
        <v>109</v>
      </c>
      <c r="D31" s="1" t="s">
        <v>67</v>
      </c>
      <c r="E31" s="2" t="s">
        <v>110</v>
      </c>
      <c r="F31" s="2" t="s">
        <v>69</v>
      </c>
      <c r="G31" s="2">
        <v>0</v>
      </c>
      <c r="H31" s="2">
        <v>0</v>
      </c>
      <c r="I31" s="1">
        <v>0</v>
      </c>
      <c r="J31" s="3" t="s">
        <v>15</v>
      </c>
      <c r="K31" s="2" t="str">
        <f>J31*1012.96</f>
        <v>0</v>
      </c>
      <c r="L31" s="5"/>
    </row>
    <row r="32" spans="1:12" outlineLevel="4">
      <c r="A32" s="1"/>
      <c r="B32" s="1">
        <v>960530</v>
      </c>
      <c r="C32" s="1" t="s">
        <v>111</v>
      </c>
      <c r="D32" s="1" t="s">
        <v>78</v>
      </c>
      <c r="E32" s="2" t="s">
        <v>112</v>
      </c>
      <c r="F32" s="2" t="s">
        <v>80</v>
      </c>
      <c r="G32" s="2">
        <v>0</v>
      </c>
      <c r="H32" s="2">
        <v>0</v>
      </c>
      <c r="I32" s="1">
        <v>0</v>
      </c>
      <c r="J32" s="3" t="s">
        <v>15</v>
      </c>
      <c r="K32" s="2" t="str">
        <f>J32*1253.61</f>
        <v>0</v>
      </c>
      <c r="L32" s="5"/>
    </row>
    <row r="33" spans="1:12" outlineLevel="4">
      <c r="A33" s="1"/>
      <c r="B33" s="1">
        <v>960531</v>
      </c>
      <c r="C33" s="1" t="s">
        <v>113</v>
      </c>
      <c r="D33" s="1" t="s">
        <v>82</v>
      </c>
      <c r="E33" s="2" t="s">
        <v>112</v>
      </c>
      <c r="F33" s="2" t="s">
        <v>80</v>
      </c>
      <c r="G33" s="2">
        <v>0</v>
      </c>
      <c r="H33" s="2">
        <v>0</v>
      </c>
      <c r="I33" s="1">
        <v>0</v>
      </c>
      <c r="J33" s="3" t="s">
        <v>15</v>
      </c>
      <c r="K33" s="2" t="str">
        <f>J33*1253.61</f>
        <v>0</v>
      </c>
      <c r="L33" s="5"/>
    </row>
    <row r="34" spans="1:12" outlineLevel="4">
      <c r="A34" s="1"/>
      <c r="B34" s="1">
        <v>960532</v>
      </c>
      <c r="C34" s="1" t="s">
        <v>114</v>
      </c>
      <c r="D34" s="1" t="s">
        <v>115</v>
      </c>
      <c r="E34" s="2" t="s">
        <v>116</v>
      </c>
      <c r="F34" s="2" t="s">
        <v>117</v>
      </c>
      <c r="G34" s="2" t="s">
        <v>24</v>
      </c>
      <c r="H34" s="2">
        <v>0</v>
      </c>
      <c r="I34" s="1">
        <v>0</v>
      </c>
      <c r="J34" s="3" t="s">
        <v>15</v>
      </c>
      <c r="K34" s="2" t="str">
        <f>J34*1118.34</f>
        <v>0</v>
      </c>
      <c r="L34" s="5"/>
    </row>
    <row r="35" spans="1:12" outlineLevel="4">
      <c r="A35" s="1"/>
      <c r="B35" s="1">
        <v>960533</v>
      </c>
      <c r="C35" s="1" t="s">
        <v>118</v>
      </c>
      <c r="D35" s="1" t="s">
        <v>119</v>
      </c>
      <c r="E35" s="2" t="s">
        <v>120</v>
      </c>
      <c r="F35" s="2" t="s">
        <v>121</v>
      </c>
      <c r="G35" s="2" t="s">
        <v>24</v>
      </c>
      <c r="H35" s="2">
        <v>0</v>
      </c>
      <c r="I35" s="1">
        <v>0</v>
      </c>
      <c r="J35" s="3" t="s">
        <v>15</v>
      </c>
      <c r="K35" s="2" t="str">
        <f>J35*979.92</f>
        <v>0</v>
      </c>
      <c r="L35" s="5"/>
    </row>
    <row r="36" spans="1:12" outlineLevel="2">
      <c r="A36" s="8" t="s">
        <v>122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5"/>
    </row>
    <row r="37" spans="1:12" customHeight="1" ht="105" outlineLevel="4">
      <c r="A37" s="1"/>
      <c r="B37" s="1">
        <v>818959</v>
      </c>
      <c r="C37" s="1" t="s">
        <v>123</v>
      </c>
      <c r="D37" s="1" t="s">
        <v>124</v>
      </c>
      <c r="E37" s="2" t="s">
        <v>125</v>
      </c>
      <c r="F37" s="2" t="s">
        <v>126</v>
      </c>
      <c r="G37" s="2">
        <v>0</v>
      </c>
      <c r="H37" s="2" t="s">
        <v>34</v>
      </c>
      <c r="I37" s="1">
        <v>0</v>
      </c>
      <c r="J37" s="3" t="s">
        <v>15</v>
      </c>
      <c r="K37" s="2" t="str">
        <f>J37*865.00</f>
        <v>0</v>
      </c>
      <c r="L37" s="5"/>
    </row>
    <row r="38" spans="1:12" customHeight="1" ht="105" outlineLevel="4">
      <c r="A38" s="1"/>
      <c r="B38" s="1">
        <v>818965</v>
      </c>
      <c r="C38" s="1" t="s">
        <v>127</v>
      </c>
      <c r="D38" s="1" t="s">
        <v>128</v>
      </c>
      <c r="E38" s="2" t="s">
        <v>129</v>
      </c>
      <c r="F38" s="2" t="s">
        <v>130</v>
      </c>
      <c r="G38" s="2">
        <v>3</v>
      </c>
      <c r="H38" s="2" t="s">
        <v>29</v>
      </c>
      <c r="I38" s="1">
        <v>0</v>
      </c>
      <c r="J38" s="3" t="s">
        <v>15</v>
      </c>
      <c r="K38" s="2" t="str">
        <f>J38*4949.00</f>
        <v>0</v>
      </c>
      <c r="L38" s="5"/>
    </row>
    <row r="39" spans="1:12" customHeight="1" ht="105" outlineLevel="4">
      <c r="A39" s="1"/>
      <c r="B39" s="1">
        <v>818966</v>
      </c>
      <c r="C39" s="1" t="s">
        <v>131</v>
      </c>
      <c r="D39" s="1" t="s">
        <v>132</v>
      </c>
      <c r="E39" s="2" t="s">
        <v>133</v>
      </c>
      <c r="F39" s="2" t="s">
        <v>134</v>
      </c>
      <c r="G39" s="2">
        <v>0</v>
      </c>
      <c r="H39" s="2" t="s">
        <v>34</v>
      </c>
      <c r="I39" s="1">
        <v>0</v>
      </c>
      <c r="J39" s="3" t="s">
        <v>15</v>
      </c>
      <c r="K39" s="2" t="str">
        <f>J39*4808.00</f>
        <v>0</v>
      </c>
      <c r="L39" s="5"/>
    </row>
    <row r="40" spans="1:12" customHeight="1" ht="105" outlineLevel="4">
      <c r="A40" s="1"/>
      <c r="B40" s="1">
        <v>818967</v>
      </c>
      <c r="C40" s="1" t="s">
        <v>135</v>
      </c>
      <c r="D40" s="1" t="s">
        <v>136</v>
      </c>
      <c r="E40" s="2" t="s">
        <v>137</v>
      </c>
      <c r="F40" s="2" t="s">
        <v>138</v>
      </c>
      <c r="G40" s="2">
        <v>5</v>
      </c>
      <c r="H40" s="2">
        <v>9</v>
      </c>
      <c r="I40" s="1">
        <v>0</v>
      </c>
      <c r="J40" s="3" t="s">
        <v>15</v>
      </c>
      <c r="K40" s="2" t="str">
        <f>J40*4638.00</f>
        <v>0</v>
      </c>
      <c r="L40" s="5"/>
    </row>
    <row r="41" spans="1:12" customHeight="1" ht="105" outlineLevel="4">
      <c r="A41" s="1"/>
      <c r="B41" s="1">
        <v>818968</v>
      </c>
      <c r="C41" s="1" t="s">
        <v>139</v>
      </c>
      <c r="D41" s="1" t="s">
        <v>140</v>
      </c>
      <c r="E41" s="2" t="s">
        <v>141</v>
      </c>
      <c r="F41" s="2" t="s">
        <v>138</v>
      </c>
      <c r="G41" s="2">
        <v>10</v>
      </c>
      <c r="H41" s="2" t="s">
        <v>65</v>
      </c>
      <c r="I41" s="1">
        <v>0</v>
      </c>
      <c r="J41" s="3" t="s">
        <v>15</v>
      </c>
      <c r="K41" s="2" t="str">
        <f>J41*4638.00</f>
        <v>0</v>
      </c>
      <c r="L41" s="5"/>
    </row>
    <row r="42" spans="1:12" outlineLevel="2">
      <c r="A42" s="8" t="s">
        <v>142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5"/>
    </row>
    <row r="43" spans="1:12" customHeight="1" ht="105" outlineLevel="4">
      <c r="A43" s="1"/>
      <c r="B43" s="1">
        <v>825187</v>
      </c>
      <c r="C43" s="1" t="s">
        <v>143</v>
      </c>
      <c r="D43" s="1" t="s">
        <v>144</v>
      </c>
      <c r="E43" s="2" t="s">
        <v>145</v>
      </c>
      <c r="F43" s="2" t="s">
        <v>146</v>
      </c>
      <c r="G43" s="2" t="s">
        <v>65</v>
      </c>
      <c r="H43" s="2">
        <v>0</v>
      </c>
      <c r="I43" s="1">
        <v>0</v>
      </c>
      <c r="J43" s="3" t="s">
        <v>15</v>
      </c>
      <c r="K43" s="2" t="str">
        <f>J43*715.68</f>
        <v>0</v>
      </c>
      <c r="L43" s="5"/>
    </row>
    <row r="44" spans="1:12" customHeight="1" ht="105" outlineLevel="4">
      <c r="A44" s="1"/>
      <c r="B44" s="1">
        <v>827059</v>
      </c>
      <c r="C44" s="1" t="s">
        <v>147</v>
      </c>
      <c r="D44" s="1" t="s">
        <v>148</v>
      </c>
      <c r="E44" s="2" t="s">
        <v>149</v>
      </c>
      <c r="F44" s="2" t="s">
        <v>150</v>
      </c>
      <c r="G44" s="2">
        <v>4</v>
      </c>
      <c r="H44" s="2">
        <v>0</v>
      </c>
      <c r="I44" s="1">
        <v>0</v>
      </c>
      <c r="J44" s="3" t="s">
        <v>15</v>
      </c>
      <c r="K44" s="2" t="str">
        <f>J44*278.41</f>
        <v>0</v>
      </c>
      <c r="L44" s="5"/>
    </row>
    <row r="45" spans="1:12" customHeight="1" ht="105" outlineLevel="4">
      <c r="A45" s="1"/>
      <c r="B45" s="1">
        <v>832482</v>
      </c>
      <c r="C45" s="1" t="s">
        <v>151</v>
      </c>
      <c r="D45" s="1" t="s">
        <v>152</v>
      </c>
      <c r="E45" s="2" t="s">
        <v>153</v>
      </c>
      <c r="F45" s="2" t="s">
        <v>154</v>
      </c>
      <c r="G45" s="2" t="s">
        <v>24</v>
      </c>
      <c r="H45" s="2">
        <v>0</v>
      </c>
      <c r="I45" s="1">
        <v>0</v>
      </c>
      <c r="J45" s="3" t="s">
        <v>15</v>
      </c>
      <c r="K45" s="2" t="str">
        <f>J45*173.02</f>
        <v>0</v>
      </c>
      <c r="L45" s="5"/>
    </row>
    <row r="46" spans="1:12" customHeight="1" ht="105" outlineLevel="4">
      <c r="A46" s="1"/>
      <c r="B46" s="1">
        <v>825197</v>
      </c>
      <c r="C46" s="1" t="s">
        <v>155</v>
      </c>
      <c r="D46" s="1" t="s">
        <v>156</v>
      </c>
      <c r="E46" s="2" t="s">
        <v>157</v>
      </c>
      <c r="F46" s="2" t="s">
        <v>158</v>
      </c>
      <c r="G46" s="2">
        <v>7</v>
      </c>
      <c r="H46" s="2">
        <v>0</v>
      </c>
      <c r="I46" s="1">
        <v>0</v>
      </c>
      <c r="J46" s="3" t="s">
        <v>15</v>
      </c>
      <c r="K46" s="2" t="str">
        <f>J46*1005.09</f>
        <v>0</v>
      </c>
      <c r="L46" s="5"/>
    </row>
    <row r="47" spans="1:12" customHeight="1" ht="105" outlineLevel="4">
      <c r="A47" s="1"/>
      <c r="B47" s="1">
        <v>825198</v>
      </c>
      <c r="C47" s="1" t="s">
        <v>159</v>
      </c>
      <c r="D47" s="1" t="s">
        <v>160</v>
      </c>
      <c r="E47" s="2" t="s">
        <v>161</v>
      </c>
      <c r="F47" s="2" t="s">
        <v>162</v>
      </c>
      <c r="G47" s="2">
        <v>4</v>
      </c>
      <c r="H47" s="2">
        <v>0</v>
      </c>
      <c r="I47" s="1">
        <v>0</v>
      </c>
      <c r="J47" s="3" t="s">
        <v>15</v>
      </c>
      <c r="K47" s="2" t="str">
        <f>J47*1286.64</f>
        <v>0</v>
      </c>
      <c r="L47" s="5"/>
    </row>
    <row r="48" spans="1:12" customHeight="1" ht="105" outlineLevel="4">
      <c r="A48" s="1"/>
      <c r="B48" s="1">
        <v>825199</v>
      </c>
      <c r="C48" s="1" t="s">
        <v>163</v>
      </c>
      <c r="D48" s="1" t="s">
        <v>164</v>
      </c>
      <c r="E48" s="2" t="s">
        <v>165</v>
      </c>
      <c r="F48" s="2" t="s">
        <v>166</v>
      </c>
      <c r="G48" s="2">
        <v>0</v>
      </c>
      <c r="H48" s="2">
        <v>0</v>
      </c>
      <c r="I48" s="1">
        <v>0</v>
      </c>
      <c r="J48" s="3" t="s">
        <v>15</v>
      </c>
      <c r="K48" s="2" t="str">
        <f>J48*1377.87</f>
        <v>0</v>
      </c>
      <c r="L48" s="5"/>
    </row>
    <row r="49" spans="1:12" customHeight="1" ht="105" outlineLevel="4">
      <c r="A49" s="1"/>
      <c r="B49" s="1">
        <v>825200</v>
      </c>
      <c r="C49" s="1" t="s">
        <v>167</v>
      </c>
      <c r="D49" s="1" t="s">
        <v>168</v>
      </c>
      <c r="E49" s="2" t="s">
        <v>169</v>
      </c>
      <c r="F49" s="2" t="s">
        <v>170</v>
      </c>
      <c r="G49" s="2" t="s">
        <v>24</v>
      </c>
      <c r="H49" s="2">
        <v>0</v>
      </c>
      <c r="I49" s="1">
        <v>0</v>
      </c>
      <c r="J49" s="3" t="s">
        <v>15</v>
      </c>
      <c r="K49" s="2" t="str">
        <f>J49*1705.04</f>
        <v>0</v>
      </c>
      <c r="L49" s="5"/>
    </row>
    <row r="50" spans="1:12" customHeight="1" ht="105" outlineLevel="4">
      <c r="A50" s="1"/>
      <c r="B50" s="1">
        <v>879954</v>
      </c>
      <c r="C50" s="1" t="s">
        <v>171</v>
      </c>
      <c r="D50" s="1" t="s">
        <v>172</v>
      </c>
      <c r="E50" s="2" t="s">
        <v>173</v>
      </c>
      <c r="F50" s="2" t="s">
        <v>174</v>
      </c>
      <c r="G50" s="2">
        <v>9</v>
      </c>
      <c r="H50" s="2">
        <v>0</v>
      </c>
      <c r="I50" s="1">
        <v>0</v>
      </c>
      <c r="J50" s="3" t="s">
        <v>15</v>
      </c>
      <c r="K50" s="2" t="str">
        <f>J50*1926.82</f>
        <v>0</v>
      </c>
      <c r="L50" s="5"/>
    </row>
    <row r="51" spans="1:12" customHeight="1" ht="105" outlineLevel="4">
      <c r="A51" s="1"/>
      <c r="B51" s="1">
        <v>884611</v>
      </c>
      <c r="C51" s="1" t="s">
        <v>175</v>
      </c>
      <c r="D51" s="1" t="s">
        <v>176</v>
      </c>
      <c r="E51" s="2" t="s">
        <v>177</v>
      </c>
      <c r="F51" s="2" t="s">
        <v>178</v>
      </c>
      <c r="G51" s="2" t="s">
        <v>29</v>
      </c>
      <c r="H51" s="2">
        <v>0</v>
      </c>
      <c r="I51" s="1">
        <v>0</v>
      </c>
      <c r="J51" s="3" t="s">
        <v>15</v>
      </c>
      <c r="K51" s="2" t="str">
        <f>J51*165.16</f>
        <v>0</v>
      </c>
      <c r="L51" s="5"/>
    </row>
    <row r="52" spans="1:12" customHeight="1" ht="105" outlineLevel="4">
      <c r="A52" s="1"/>
      <c r="B52" s="1">
        <v>884612</v>
      </c>
      <c r="C52" s="1" t="s">
        <v>179</v>
      </c>
      <c r="D52" s="1" t="s">
        <v>180</v>
      </c>
      <c r="E52" s="2" t="s">
        <v>181</v>
      </c>
      <c r="F52" s="2" t="s">
        <v>182</v>
      </c>
      <c r="G52" s="2" t="s">
        <v>29</v>
      </c>
      <c r="H52" s="2">
        <v>0</v>
      </c>
      <c r="I52" s="1">
        <v>0</v>
      </c>
      <c r="J52" s="3" t="s">
        <v>15</v>
      </c>
      <c r="K52" s="2" t="str">
        <f>J52*179.31</f>
        <v>0</v>
      </c>
      <c r="L52" s="5"/>
    </row>
    <row r="53" spans="1:12" customHeight="1" ht="105" outlineLevel="4">
      <c r="A53" s="1"/>
      <c r="B53" s="1">
        <v>884655</v>
      </c>
      <c r="C53" s="1" t="s">
        <v>183</v>
      </c>
      <c r="D53" s="1" t="s">
        <v>184</v>
      </c>
      <c r="E53" s="2" t="s">
        <v>185</v>
      </c>
      <c r="F53" s="2" t="s">
        <v>186</v>
      </c>
      <c r="G53" s="2">
        <v>5</v>
      </c>
      <c r="H53" s="2">
        <v>0</v>
      </c>
      <c r="I53" s="1">
        <v>0</v>
      </c>
      <c r="J53" s="3" t="s">
        <v>15</v>
      </c>
      <c r="K53" s="2" t="str">
        <f>J53*2093.55</f>
        <v>0</v>
      </c>
      <c r="L53" s="5"/>
    </row>
    <row r="54" spans="1:12" customHeight="1" ht="105" outlineLevel="4">
      <c r="A54" s="1"/>
      <c r="B54" s="1">
        <v>885825</v>
      </c>
      <c r="C54" s="1" t="s">
        <v>187</v>
      </c>
      <c r="D54" s="1" t="s">
        <v>188</v>
      </c>
      <c r="E54" s="2" t="s">
        <v>189</v>
      </c>
      <c r="F54" s="2" t="s">
        <v>190</v>
      </c>
      <c r="G54" s="2">
        <v>6</v>
      </c>
      <c r="H54" s="2">
        <v>0</v>
      </c>
      <c r="I54" s="1">
        <v>0</v>
      </c>
      <c r="J54" s="3" t="s">
        <v>15</v>
      </c>
      <c r="K54" s="2" t="str">
        <f>J54*3078.19</f>
        <v>0</v>
      </c>
      <c r="L54" s="5"/>
    </row>
    <row r="55" spans="1:12" customHeight="1" ht="105" outlineLevel="4">
      <c r="A55" s="1"/>
      <c r="B55" s="1">
        <v>885826</v>
      </c>
      <c r="C55" s="1" t="s">
        <v>191</v>
      </c>
      <c r="D55" s="1" t="s">
        <v>192</v>
      </c>
      <c r="E55" s="2" t="s">
        <v>193</v>
      </c>
      <c r="F55" s="2" t="s">
        <v>190</v>
      </c>
      <c r="G55" s="2">
        <v>9</v>
      </c>
      <c r="H55" s="2">
        <v>0</v>
      </c>
      <c r="I55" s="1">
        <v>0</v>
      </c>
      <c r="J55" s="3" t="s">
        <v>15</v>
      </c>
      <c r="K55" s="2" t="str">
        <f>J55*3078.19</f>
        <v>0</v>
      </c>
      <c r="L55" s="5"/>
    </row>
    <row r="56" spans="1:12" customHeight="1" ht="105" outlineLevel="4">
      <c r="A56" s="1"/>
      <c r="B56" s="1">
        <v>885827</v>
      </c>
      <c r="C56" s="1" t="s">
        <v>194</v>
      </c>
      <c r="D56" s="1" t="s">
        <v>195</v>
      </c>
      <c r="E56" s="2" t="s">
        <v>196</v>
      </c>
      <c r="F56" s="2" t="s">
        <v>190</v>
      </c>
      <c r="G56" s="2">
        <v>1</v>
      </c>
      <c r="H56" s="2">
        <v>0</v>
      </c>
      <c r="I56" s="1">
        <v>0</v>
      </c>
      <c r="J56" s="3" t="s">
        <v>15</v>
      </c>
      <c r="K56" s="2" t="str">
        <f>J56*3078.19</f>
        <v>0</v>
      </c>
      <c r="L56" s="5"/>
    </row>
    <row r="57" spans="1:12" outlineLevel="2">
      <c r="A57" s="8" t="s">
        <v>197</v>
      </c>
      <c r="B57" s="8"/>
      <c r="C57" s="8"/>
      <c r="D57" s="8"/>
      <c r="E57" s="8"/>
      <c r="F57" s="8"/>
      <c r="G57" s="8"/>
      <c r="H57" s="8"/>
      <c r="I57" s="8"/>
      <c r="J57" s="8"/>
      <c r="K57" s="8"/>
      <c r="L57" s="5"/>
    </row>
    <row r="58" spans="1:12" customHeight="1" ht="105" outlineLevel="4">
      <c r="A58" s="1"/>
      <c r="B58" s="1">
        <v>879079</v>
      </c>
      <c r="C58" s="1" t="s">
        <v>198</v>
      </c>
      <c r="D58" s="1" t="s">
        <v>199</v>
      </c>
      <c r="E58" s="2" t="s">
        <v>200</v>
      </c>
      <c r="F58" s="2" t="s">
        <v>201</v>
      </c>
      <c r="G58" s="2">
        <v>-11</v>
      </c>
      <c r="H58" s="2">
        <v>0</v>
      </c>
      <c r="I58" s="1">
        <v>0</v>
      </c>
      <c r="J58" s="3" t="s">
        <v>15</v>
      </c>
      <c r="K58" s="2" t="str">
        <f>J58*5590.00</f>
        <v>0</v>
      </c>
      <c r="L58" s="5"/>
    </row>
    <row r="59" spans="1:12" customHeight="1" ht="105" outlineLevel="4">
      <c r="A59" s="1"/>
      <c r="B59" s="1">
        <v>879080</v>
      </c>
      <c r="C59" s="1" t="s">
        <v>202</v>
      </c>
      <c r="D59" s="1" t="s">
        <v>203</v>
      </c>
      <c r="E59" s="2" t="s">
        <v>204</v>
      </c>
      <c r="F59" s="2" t="s">
        <v>205</v>
      </c>
      <c r="G59" s="2">
        <v>0</v>
      </c>
      <c r="H59" s="2">
        <v>0</v>
      </c>
      <c r="I59" s="1">
        <v>0</v>
      </c>
      <c r="J59" s="3" t="s">
        <v>15</v>
      </c>
      <c r="K59" s="2" t="str">
        <f>J59*5790.00</f>
        <v>0</v>
      </c>
      <c r="L59" s="5"/>
    </row>
    <row r="60" spans="1:12" customHeight="1" ht="105" outlineLevel="4">
      <c r="A60" s="1"/>
      <c r="B60" s="1">
        <v>879081</v>
      </c>
      <c r="C60" s="1" t="s">
        <v>206</v>
      </c>
      <c r="D60" s="1" t="s">
        <v>207</v>
      </c>
      <c r="E60" s="2" t="s">
        <v>208</v>
      </c>
      <c r="F60" s="2" t="s">
        <v>205</v>
      </c>
      <c r="G60" s="2">
        <v>0</v>
      </c>
      <c r="H60" s="2">
        <v>0</v>
      </c>
      <c r="I60" s="1">
        <v>0</v>
      </c>
      <c r="J60" s="3" t="s">
        <v>15</v>
      </c>
      <c r="K60" s="2" t="str">
        <f>J60*5790.00</f>
        <v>0</v>
      </c>
      <c r="L60" s="5"/>
    </row>
    <row r="61" spans="1:12" customHeight="1" ht="105" outlineLevel="4">
      <c r="A61" s="1"/>
      <c r="B61" s="1">
        <v>879082</v>
      </c>
      <c r="C61" s="1" t="s">
        <v>209</v>
      </c>
      <c r="D61" s="1" t="s">
        <v>210</v>
      </c>
      <c r="E61" s="2" t="s">
        <v>211</v>
      </c>
      <c r="F61" s="2" t="s">
        <v>205</v>
      </c>
      <c r="G61" s="2" t="s">
        <v>24</v>
      </c>
      <c r="H61" s="2">
        <v>0</v>
      </c>
      <c r="I61" s="1">
        <v>0</v>
      </c>
      <c r="J61" s="3" t="s">
        <v>15</v>
      </c>
      <c r="K61" s="2" t="str">
        <f>J61*5790.00</f>
        <v>0</v>
      </c>
      <c r="L61" s="5"/>
    </row>
    <row r="62" spans="1:12" outlineLevel="2">
      <c r="A62" s="8" t="s">
        <v>212</v>
      </c>
      <c r="B62" s="8"/>
      <c r="C62" s="8"/>
      <c r="D62" s="8"/>
      <c r="E62" s="8"/>
      <c r="F62" s="8"/>
      <c r="G62" s="8"/>
      <c r="H62" s="8"/>
      <c r="I62" s="8"/>
      <c r="J62" s="8"/>
      <c r="K62" s="8"/>
      <c r="L62" s="5"/>
    </row>
    <row r="63" spans="1:12" customHeight="1" ht="105" outlineLevel="4">
      <c r="A63" s="1"/>
      <c r="B63" s="1">
        <v>954205</v>
      </c>
      <c r="C63" s="1" t="s">
        <v>213</v>
      </c>
      <c r="D63" s="1" t="s">
        <v>214</v>
      </c>
      <c r="E63" s="2" t="s">
        <v>215</v>
      </c>
      <c r="F63" s="2" t="s">
        <v>216</v>
      </c>
      <c r="G63" s="2">
        <v>6</v>
      </c>
      <c r="H63" s="2">
        <v>0</v>
      </c>
      <c r="I63" s="1">
        <v>0</v>
      </c>
      <c r="J63" s="3" t="s">
        <v>15</v>
      </c>
      <c r="K63" s="2" t="str">
        <f>J63*1094.33</f>
        <v>0</v>
      </c>
      <c r="L63" s="5"/>
    </row>
    <row r="64" spans="1:12" customHeight="1" ht="105" outlineLevel="4">
      <c r="A64" s="1"/>
      <c r="B64" s="1">
        <v>954206</v>
      </c>
      <c r="C64" s="1" t="s">
        <v>217</v>
      </c>
      <c r="D64" s="1" t="s">
        <v>218</v>
      </c>
      <c r="E64" s="2" t="s">
        <v>219</v>
      </c>
      <c r="F64" s="2" t="s">
        <v>220</v>
      </c>
      <c r="G64" s="2" t="s">
        <v>24</v>
      </c>
      <c r="H64" s="2">
        <v>0</v>
      </c>
      <c r="I64" s="1">
        <v>0</v>
      </c>
      <c r="J64" s="3" t="s">
        <v>15</v>
      </c>
      <c r="K64" s="2" t="str">
        <f>J64*1118.80</f>
        <v>0</v>
      </c>
      <c r="L64" s="5"/>
    </row>
    <row r="65" spans="1:12" customHeight="1" ht="105" outlineLevel="4">
      <c r="A65" s="1"/>
      <c r="B65" s="1">
        <v>954207</v>
      </c>
      <c r="C65" s="1" t="s">
        <v>221</v>
      </c>
      <c r="D65" s="1" t="s">
        <v>222</v>
      </c>
      <c r="E65" s="2" t="s">
        <v>223</v>
      </c>
      <c r="F65" s="2" t="s">
        <v>224</v>
      </c>
      <c r="G65" s="2">
        <v>3</v>
      </c>
      <c r="H65" s="2">
        <v>0</v>
      </c>
      <c r="I65" s="1">
        <v>0</v>
      </c>
      <c r="J65" s="3" t="s">
        <v>15</v>
      </c>
      <c r="K65" s="2" t="str">
        <f>J65*2384.39</f>
        <v>0</v>
      </c>
      <c r="L65" s="5"/>
    </row>
    <row r="66" spans="1:12" customHeight="1" ht="105" outlineLevel="4">
      <c r="A66" s="1"/>
      <c r="B66" s="1">
        <v>954208</v>
      </c>
      <c r="C66" s="1" t="s">
        <v>225</v>
      </c>
      <c r="D66" s="1" t="s">
        <v>226</v>
      </c>
      <c r="E66" s="2" t="s">
        <v>227</v>
      </c>
      <c r="F66" s="2" t="s">
        <v>228</v>
      </c>
      <c r="G66" s="2" t="s">
        <v>65</v>
      </c>
      <c r="H66" s="2">
        <v>0</v>
      </c>
      <c r="I66" s="1">
        <v>0</v>
      </c>
      <c r="J66" s="3" t="s">
        <v>15</v>
      </c>
      <c r="K66" s="2" t="str">
        <f>J66*108.99</f>
        <v>0</v>
      </c>
      <c r="L6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6:K6"/>
    <mergeCell ref="A16:K16"/>
    <mergeCell ref="A36:K36"/>
    <mergeCell ref="A42:K42"/>
    <mergeCell ref="A57:K57"/>
    <mergeCell ref="A62:K6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2026-08-31T09:20:00+03:00</dcterms:created>
  <dcterms:modified xsi:type="dcterms:W3CDTF">2026-08-31T09:20:00+03:00</dcterms:modified>
  <dc:title>Untitled Spreadsheet</dc:title>
  <dc:description/>
  <dc:subject/>
  <cp:keywords/>
  <cp:category/>
</cp:coreProperties>
</file>