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<sst xmlns="http://schemas.openxmlformats.org/spreadsheetml/2006/main" uniqueCount="160">
  <si>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</si>
  <si>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</si>
  <si>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</si>
  <si>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</si>
  <si>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</si>
  <si>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</si>
  <si>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</si>
  <si>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</si>
  <si>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</si>
  <si>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</si>
  <si>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</si>
  <si>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Коллекторные группы в сборе</t>
  </si>
  <si>
    <t>Коллекторные группы ДЛЯ РАДИАТОРОВ без расходомеров</t>
  </si>
  <si>
    <t>Коллекторные группы ZEGOR (для радиаторов)</t>
  </si>
  <si>
    <t>ZGR-000209</t>
  </si>
  <si>
    <t>QS-1826</t>
  </si>
  <si>
    <t>Коллекторная группа 1"х2 вых С КЛАПАНАМИ и индикацией температуры, в сборе, НЕРЖАВЕЙКА (1/ 3шт)</t>
  </si>
  <si>
    <t>3 795.50 руб.</t>
  </si>
  <si>
    <t>шт</t>
  </si>
  <si>
    <t>ZGR-000210</t>
  </si>
  <si>
    <t>QS-1836</t>
  </si>
  <si>
    <t>Коллекторная группа 1"х3 вых С КЛАПАНАМИ и индикацией температуры, в сборе, НЕРЖАВЕЙКА (1/ 3шт)</t>
  </si>
  <si>
    <t>4 715.46 руб.</t>
  </si>
  <si>
    <t>ZGR-000211</t>
  </si>
  <si>
    <t>QS-1846</t>
  </si>
  <si>
    <t>Коллекторная группа 1"х4 вых С КЛАПАНАМИ и индикацией температуры, в сборе, НЕРЖАВЕЙКА (1/ 3шт)</t>
  </si>
  <si>
    <t>5 632.73 руб.</t>
  </si>
  <si>
    <t>ZGR-000212</t>
  </si>
  <si>
    <t>QS-1856</t>
  </si>
  <si>
    <t>Коллекторная группа 1"х5 вых С КЛАПАНАМИ и индикацией температуры, в сборе, НЕРЖАВЕЙКА (1/ 3шт)</t>
  </si>
  <si>
    <t>6 587.66 руб.</t>
  </si>
  <si>
    <t>ZGR-000213</t>
  </si>
  <si>
    <t>QS-1866</t>
  </si>
  <si>
    <t>Коллекторная группа 1"х6 вых С КЛАПАНАМИ и индикацией температуры, в сборе, НЕРЖАВЕЙКА (1/ 3шт)</t>
  </si>
  <si>
    <t>7 504.93 руб.</t>
  </si>
  <si>
    <t>ZGR-000214</t>
  </si>
  <si>
    <t>QS-1876</t>
  </si>
  <si>
    <t>Коллекторная группа 1"х7 вых С КЛАПАНАМИ и индикацией температуры, в сборе, НЕРЖАВЕЙКА (1/ 3шт)</t>
  </si>
  <si>
    <t>8 625.73 руб.</t>
  </si>
  <si>
    <t>ZGR-000215</t>
  </si>
  <si>
    <t>QS-1886</t>
  </si>
  <si>
    <t>Коллекторная группа 1"х8 вых С КЛАПАНАМИ и индикацией температуры, в сборе, НЕРЖАВЕЙКА (1/ 3шт)</t>
  </si>
  <si>
    <t>9 630.36 руб.</t>
  </si>
  <si>
    <t>ZGR-000216</t>
  </si>
  <si>
    <t>QS-1896</t>
  </si>
  <si>
    <t>Коллекторная группа 1"х9 вых С КЛАПАНАМИ и индикацией температуры, в сборе, НЕРЖАВЕЙКА (1/ 3шт)</t>
  </si>
  <si>
    <t>10 768.90 руб.</t>
  </si>
  <si>
    <t>ZGR-000217</t>
  </si>
  <si>
    <t>QS-18106</t>
  </si>
  <si>
    <t>Коллекторная группа 1"х10 вых С КЛАПАНАМИ и индикацией температуры, в сборе, НЕРЖАВЕЙКА (1/ 3шт)</t>
  </si>
  <si>
    <t>11 730.05 руб.</t>
  </si>
  <si>
    <t>ZGR-000218</t>
  </si>
  <si>
    <t>QS-18116</t>
  </si>
  <si>
    <t>Коллекторная группа 1"х11 вых С КЛАПАНАМИ и индикацией температуры, в сборе, НЕРЖАВЕЙКА (1/ 3шт)</t>
  </si>
  <si>
    <t>12 676.98 руб.</t>
  </si>
  <si>
    <t>ZGR-000219</t>
  </si>
  <si>
    <t>QS-18126</t>
  </si>
  <si>
    <t>Коллекторная группа 1"х12 вых С КЛАПАНАМИ и индикацией температуры, в сборе, НЕРЖАВЕЙКА (1/ 3шт)</t>
  </si>
  <si>
    <t>13 575.58 руб.</t>
  </si>
  <si>
    <t>Коллекторные группы VALTEC (для радиаторов)</t>
  </si>
  <si>
    <t>VLC-811011</t>
  </si>
  <si>
    <t>VTc.588.EMNX.0603</t>
  </si>
  <si>
    <t>Коллекторная группа НЕРЖ, в сборе, 1"х3 вых. Евроконус 3/4"</t>
  </si>
  <si>
    <t>9 028.00 руб.</t>
  </si>
  <si>
    <t>&gt;10</t>
  </si>
  <si>
    <t>VLC-811012</t>
  </si>
  <si>
    <t>VTc.588.EMNX.0604</t>
  </si>
  <si>
    <t>Коллекторная группа НЕРЖ, в сборе, 1"х4 вых. Евроконус 3/4"</t>
  </si>
  <si>
    <t>10 818.00 руб.</t>
  </si>
  <si>
    <t>VLC-811013</t>
  </si>
  <si>
    <t>VTc.588.EMNX.0605</t>
  </si>
  <si>
    <t>Коллекторная группа НЕРЖ, в сборе, 1"х5 вых. Евроконус 3/4"</t>
  </si>
  <si>
    <t>11 454.00 руб.</t>
  </si>
  <si>
    <t>VLC-811014</t>
  </si>
  <si>
    <t>VTc.588.EMNX.0606</t>
  </si>
  <si>
    <t>Коллекторная группа НЕРЖ, в сборе, 1"х6 вых. Евроконус 3/4"</t>
  </si>
  <si>
    <t>15 110.00 руб.</t>
  </si>
  <si>
    <t>&gt;50</t>
  </si>
  <si>
    <t>VLC-811015</t>
  </si>
  <si>
    <t>VTc.588.EMNX.0607</t>
  </si>
  <si>
    <t>Коллекторная группа НЕРЖ, в сборе, 1"х7 вых. Евроконус 3/4"</t>
  </si>
  <si>
    <t>15 669.00 руб.</t>
  </si>
  <si>
    <t>&gt;25</t>
  </si>
  <si>
    <t>VLC-811016</t>
  </si>
  <si>
    <t>VTc.588.EMNX.0608</t>
  </si>
  <si>
    <t>Коллекторная группа НЕРЖ, в сборе, 1"х8 вых. Евроконус 3/4"</t>
  </si>
  <si>
    <t>17 915.00 руб.</t>
  </si>
  <si>
    <t>VLC-811017</t>
  </si>
  <si>
    <t>VTc.588.EMNX.0609</t>
  </si>
  <si>
    <t>Коллекторная группа НЕРЖ, в сборе, 1"х9 вых. Евроконус 3/4"</t>
  </si>
  <si>
    <t>20 197.00 руб.</t>
  </si>
  <si>
    <t>VLC-811018</t>
  </si>
  <si>
    <t>VTc.588.EMNX.0610</t>
  </si>
  <si>
    <t>Коллекторная группа НЕРЖ, в сборе, 1"х10 вых. Евроконус 3/4"</t>
  </si>
  <si>
    <t>22 265.00 руб.</t>
  </si>
  <si>
    <t>VLC-811041</t>
  </si>
  <si>
    <t>VTc.594.EMNX.0606</t>
  </si>
  <si>
    <t>Коллекторная группа ЛАТУНЬ в сборе, с воздух и слив клапан, 1"х6 вых. Евроконус 3/4" (Италия)</t>
  </si>
  <si>
    <t>28 090.00 руб.</t>
  </si>
  <si>
    <t>VLC-811043</t>
  </si>
  <si>
    <t>VTc.594.EMNX.0608</t>
  </si>
  <si>
    <t>Коллекторная группа ЛАТУНЬ в сборе, с воздух и слив клапан, 1"х8 вых. Евроконус 3/4" (Италия)</t>
  </si>
  <si>
    <t>36 099.00 руб.</t>
  </si>
  <si>
    <t>VLC-811045</t>
  </si>
  <si>
    <t>VTc.594.EMNX.0610</t>
  </si>
  <si>
    <t>Коллекторная группа ЛАТУНЬ в сборе, с воздух и слив клапан, 1"х10 вых. Евроконус 3/4" (Италия)</t>
  </si>
  <si>
    <t>40 281.00 руб.</t>
  </si>
  <si>
    <t>VLC-811072</t>
  </si>
  <si>
    <t>VTc.582.EMNX.0603</t>
  </si>
  <si>
    <t>Блок колл. НЕРЖ с ручн. регулир. клап. 1"х3 вых Евроконус 3/4 (Италия)</t>
  </si>
  <si>
    <t>9 494.00 руб.</t>
  </si>
  <si>
    <t>VLC-811073</t>
  </si>
  <si>
    <t>VTc.582.EMNX.0604</t>
  </si>
  <si>
    <t>Блок колл. НЕРЖ с ручн. регулир. клап. 1"х4 вых Евроконус 3/4 (Италия)</t>
  </si>
  <si>
    <t>11 648.00 руб.</t>
  </si>
  <si>
    <t>Коллекторные группы VIEIR (для радиаторов)</t>
  </si>
  <si>
    <t>STP-210023</t>
  </si>
  <si>
    <t>VR115-02A</t>
  </si>
  <si>
    <t>Группа коллекторов БЕЗ РАСХОД 2 -вых. НЕРЖ. С ТРОЙНИКАМИ 1"x3/4" "ViEiR" (5/1шт)</t>
  </si>
  <si>
    <t>5 056.80 руб.</t>
  </si>
  <si>
    <t>STP-210024</t>
  </si>
  <si>
    <t>VR115-03А</t>
  </si>
  <si>
    <t>Группа коллекторов БЕЗ РАСХОД 3 -вых. НЕРЖ. С ТРОЙНИКАМИ 1"x3/4" "ViEiR" (5/1шт)</t>
  </si>
  <si>
    <t>5 856.48 руб.</t>
  </si>
  <si>
    <t>STP-210025</t>
  </si>
  <si>
    <t>VR115-04A</t>
  </si>
  <si>
    <t>Группа коллекторов БЕЗ РАСХОД 4 -вых. НЕРЖ. С ТРОЙНИКАМИ 1"x3/4" "ViEiR" (5/1шт)</t>
  </si>
  <si>
    <t>6 657.63 руб.</t>
  </si>
  <si>
    <t>STP-210026</t>
  </si>
  <si>
    <t>VR115-05A</t>
  </si>
  <si>
    <t>Группа коллекторов БЕЗ РАСХОД 5 -вых. НЕРЖ. С ТРОЙНИКАМИ 1"x3/4" "ViEiR" (5/1шт)</t>
  </si>
  <si>
    <t>7 463.19 руб.</t>
  </si>
  <si>
    <t>STP-210027</t>
  </si>
  <si>
    <t>VR115-06A</t>
  </si>
  <si>
    <t>Группа коллекторов БЕЗ РАСХОД 6 -вых. НЕРЖ. С ТРОЙНИКАМИ 1"x3/4" "ViEiR" (5/1шт)</t>
  </si>
  <si>
    <t>8 262.87 руб.</t>
  </si>
  <si>
    <t>STP-210028</t>
  </si>
  <si>
    <t>VR115-07A</t>
  </si>
  <si>
    <t>Группа коллекторов БЕЗ РАСХОД 7 -вых. НЕРЖ. С ТРОЙНИКАМИ 1"x3/4" "ViEiR" (5/1шт)</t>
  </si>
  <si>
    <t>9 061.08 руб.</t>
  </si>
  <si>
    <t>STP-210029</t>
  </si>
  <si>
    <t>VR115-08A</t>
  </si>
  <si>
    <t>Группа коллекторов БЕЗ РАСХОД 8 -вых. НЕРЖ. С ТРОЙНИКАМИ 1"x3/4" "ViEiR" (3/1шт)</t>
  </si>
  <si>
    <t>9 868.11 руб.</t>
  </si>
  <si>
    <t>STP-210030</t>
  </si>
  <si>
    <t>VR115-09A</t>
  </si>
  <si>
    <t>Группа коллекторов БЕЗ РАСХОД 9 -вых. НЕРЖ. С ТРОЙНИКАМИ 1"x3/4" "ViEiR" (3/1шт)</t>
  </si>
  <si>
    <t>10 761.87 руб.</t>
  </si>
  <si>
    <t>STP-210031</t>
  </si>
  <si>
    <t>VR115-10A</t>
  </si>
  <si>
    <t>Группа коллекторов БЕЗ РАСХОД 10 -вых. НЕРЖ. С ТРОЙНИКАМИ 1"x3/4" "ViEiR" (2/1шт)</t>
  </si>
  <si>
    <t>11 561.55 руб.</t>
  </si>
  <si>
    <t>STP-210032</t>
  </si>
  <si>
    <t>VR115-11A</t>
  </si>
  <si>
    <t>Группа коллекторов БЕЗ РАСХОД 11 -вых. НЕРЖ. С ТРОЙНИКАМИ 1"x3/4" "ViEiR" (2/1шт)</t>
  </si>
  <si>
    <t>12 371.52 руб.</t>
  </si>
  <si>
    <t>STP-210033</t>
  </si>
  <si>
    <t>VR115-12A</t>
  </si>
  <si>
    <t>Группа коллекторов БЕЗ РАСХОД 12 -вых. НЕРЖ. С ТРОЙНИКАМИ 1"x3/4" "ViEiR" (2/1шт)</t>
  </si>
  <si>
    <t>13 177.08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</si>
</sst>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f6da416_c29f_11ee_a54c_047c1617b143_3eceb17b_c453_11f0_a801_047c1617b1431.jpeg"/><Relationship Id="rId2" Type="http://schemas.openxmlformats.org/officeDocument/2006/relationships/image" Target="../media/6f6da418_c29f_11ee_a54c_047c1617b143_3eceb17d_c453_11f0_a801_047c1617b1432.jpeg"/><Relationship Id="rId3" Type="http://schemas.openxmlformats.org/officeDocument/2006/relationships/image" Target="../media/6f6da41a_c29f_11ee_a54c_047c1617b143_3eceb17f_c453_11f0_a801_047c1617b1433.jpeg"/><Relationship Id="rId4" Type="http://schemas.openxmlformats.org/officeDocument/2006/relationships/image" Target="../media/e7a442b7_c2d4_11ee_a54c_047c1617b143_3eceb181_c453_11f0_a801_047c1617b1434.jpeg"/><Relationship Id="rId5" Type="http://schemas.openxmlformats.org/officeDocument/2006/relationships/image" Target="../media/e7a442b9_c2d4_11ee_a54c_047c1617b143_3eceb183_c453_11f0_a801_047c1617b1435.jpeg"/><Relationship Id="rId6" Type="http://schemas.openxmlformats.org/officeDocument/2006/relationships/image" Target="../media/e7a442bb_c2d4_11ee_a54c_047c1617b143_a3259631_c48a_11f0_a801_047c1617b1436.jpeg"/><Relationship Id="rId7" Type="http://schemas.openxmlformats.org/officeDocument/2006/relationships/image" Target="../media/e7a442bd_c2d4_11ee_a54c_047c1617b143_a3259633_c48a_11f0_a801_047c1617b1437.jpeg"/><Relationship Id="rId8" Type="http://schemas.openxmlformats.org/officeDocument/2006/relationships/image" Target="../media/e7a442bf_c2d4_11ee_a54c_047c1617b143_a3259635_c48a_11f0_a801_047c1617b1438.jpeg"/><Relationship Id="rId9" Type="http://schemas.openxmlformats.org/officeDocument/2006/relationships/image" Target="../media/e7a442c1_c2d4_11ee_a54c_047c1617b143_3eceb175_c453_11f0_a801_047c1617b1439.jpeg"/><Relationship Id="rId10" Type="http://schemas.openxmlformats.org/officeDocument/2006/relationships/image" Target="../media/e7a442c3_c2d4_11ee_a54c_047c1617b143_3eceb177_c453_11f0_a801_047c1617b14310.jpeg"/><Relationship Id="rId11" Type="http://schemas.openxmlformats.org/officeDocument/2006/relationships/image" Target="../media/e7a442c5_c2d4_11ee_a54c_047c1617b143_3eceb179_c453_11f0_a801_047c1617b14311.jpeg"/><Relationship Id="rId12" Type="http://schemas.openxmlformats.org/officeDocument/2006/relationships/image" Target="../media/9ed4be2f_86a5_11e9_8101_003048fd731b_0794aeba_27b2_11ed_a30e_00259070b48712.jpeg"/><Relationship Id="rId13" Type="http://schemas.openxmlformats.org/officeDocument/2006/relationships/image" Target="../media/9ed4be31_86a5_11e9_8101_003048fd731b_0794aec1_27b2_11ed_a30e_00259070b48713.jpeg"/><Relationship Id="rId14" Type="http://schemas.openxmlformats.org/officeDocument/2006/relationships/image" Target="../media/9ed4be33_86a5_11e9_8101_003048fd731b_0794aec8_27b2_11ed_a30e_00259070b48714.jpeg"/><Relationship Id="rId15" Type="http://schemas.openxmlformats.org/officeDocument/2006/relationships/image" Target="../media/9ed4be35_86a5_11e9_8101_003048fd731b_0794aecf_27b2_11ed_a30e_00259070b48715.jpeg"/><Relationship Id="rId16" Type="http://schemas.openxmlformats.org/officeDocument/2006/relationships/image" Target="../media/9ed4be37_86a5_11e9_8101_003048fd731b_0794aed6_27b2_11ed_a30e_00259070b48716.jpeg"/><Relationship Id="rId17" Type="http://schemas.openxmlformats.org/officeDocument/2006/relationships/image" Target="../media/9ed4be39_86a5_11e9_8101_003048fd731b_0794aedd_27b2_11ed_a30e_00259070b48717.jpeg"/><Relationship Id="rId18" Type="http://schemas.openxmlformats.org/officeDocument/2006/relationships/image" Target="../media/9ed4be3b_86a5_11e9_8101_003048fd731b_0794aee4_27b2_11ed_a30e_00259070b48718.jpeg"/><Relationship Id="rId19" Type="http://schemas.openxmlformats.org/officeDocument/2006/relationships/image" Target="../media/9ed4be3d_86a5_11e9_8101_003048fd731b_0794aeb3_27b2_11ed_a30e_00259070b48719.jpeg"/><Relationship Id="rId20" Type="http://schemas.openxmlformats.org/officeDocument/2006/relationships/image" Target="../media/9ed4be6b_86a5_11e9_8101_003048fd731b_0794ae11_27b2_11ed_a30e_00259070b48720.jpeg"/><Relationship Id="rId21" Type="http://schemas.openxmlformats.org/officeDocument/2006/relationships/image" Target="../media/9ed4be6f_86a5_11e9_8101_003048fd731b_0794ae1f_27b2_11ed_a30e_00259070b48721.jpeg"/><Relationship Id="rId22" Type="http://schemas.openxmlformats.org/officeDocument/2006/relationships/image" Target="../media/9ed4be73_86a5_11e9_8101_003048fd731b_0794ade7_27b2_11ed_a30e_00259070b48722.jpeg"/><Relationship Id="rId23" Type="http://schemas.openxmlformats.org/officeDocument/2006/relationships/image" Target="../media/d981da49_77ea_11ea_8111_003048fd731b_0794addf_27b2_11ed_a30e_00259070b48723.jpeg"/><Relationship Id="rId24" Type="http://schemas.openxmlformats.org/officeDocument/2006/relationships/image" Target="../media/d981da4b_77ea_11ea_8111_003048fd731b_0794ade1_27b2_11ed_a30e_00259070b48724.jpeg"/><Relationship Id="rId25" Type="http://schemas.openxmlformats.org/officeDocument/2006/relationships/image" Target="../media/3c8d8bf8_68f5_11ea_8111_003048fd731b_0794ada9_27b2_11ed_a30e_00259070b48725.jpeg"/><Relationship Id="rId26" Type="http://schemas.openxmlformats.org/officeDocument/2006/relationships/image" Target="../media/3c8d8bfa_68f5_11ea_8111_003048fd731b_0794adaa_27b2_11ed_a30e_00259070b48726.jpeg"/><Relationship Id="rId27" Type="http://schemas.openxmlformats.org/officeDocument/2006/relationships/image" Target="../media/3c8d8bfc_68f5_11ea_8111_003048fd731b_0794adab_27b2_11ed_a30e_00259070b48727.jpeg"/><Relationship Id="rId28" Type="http://schemas.openxmlformats.org/officeDocument/2006/relationships/image" Target="../media/3c8d8bfe_68f5_11ea_8111_003048fd731b_0794adac_27b2_11ed_a30e_00259070b48728.jpeg"/><Relationship Id="rId29" Type="http://schemas.openxmlformats.org/officeDocument/2006/relationships/image" Target="../media/3c8d8c00_68f5_11ea_8111_003048fd731b_0794adad_27b2_11ed_a30e_00259070b48729.jpeg"/><Relationship Id="rId30" Type="http://schemas.openxmlformats.org/officeDocument/2006/relationships/image" Target="../media/3c8d8c02_68f5_11ea_8111_003048fd731b_0794adae_27b2_11ed_a30e_00259070b48730.jpeg"/><Relationship Id="rId31" Type="http://schemas.openxmlformats.org/officeDocument/2006/relationships/image" Target="../media/3c8d8c04_68f5_11ea_8111_003048fd731b_0794adaf_27b2_11ed_a30e_00259070b48731.jpeg"/><Relationship Id="rId32" Type="http://schemas.openxmlformats.org/officeDocument/2006/relationships/image" Target="../media/3c8d8c06_68f5_11ea_8111_003048fd731b_0794adb0_27b2_11ed_a30e_00259070b48732.jpeg"/><Relationship Id="rId33" Type="http://schemas.openxmlformats.org/officeDocument/2006/relationships/image" Target="../media/3c8d8c08_68f5_11ea_8111_003048fd731b_0794ada6_27b2_11ed_a30e_00259070b48733.jpeg"/><Relationship Id="rId34" Type="http://schemas.openxmlformats.org/officeDocument/2006/relationships/image" Target="../media/3c8d8c0a_68f5_11ea_8111_003048fd731b_0794ada7_27b2_11ed_a30e_00259070b48734.jpeg"/><Relationship Id="rId35" Type="http://schemas.openxmlformats.org/officeDocument/2006/relationships/image" Target="../media/3c8d8c0c_68f5_11ea_8111_003048fd731b_0794ada8_27b2_11ed_a30e_00259070b487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5" name="Image_32" descr="Image_3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6" name="Image_33" descr="Image_3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2" name="Image_39" descr="Image_3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3" name="Image_40" descr="Image_4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4" name="Image_41" descr="Image_4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5" name="Image_42" descr="Image_42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882284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3</v>
      </c>
      <c r="H6" s="2">
        <v>0</v>
      </c>
      <c r="I6" s="1">
        <v>0</v>
      </c>
      <c r="J6" s="3" t="s">
        <v>18</v>
      </c>
      <c r="K6" s="2" t="str">
        <f>J6*3795.50</f>
        <v>0</v>
      </c>
      <c r="L6" s="5"/>
    </row>
    <row r="7" spans="1:12" customHeight="1" ht="105" outlineLevel="5">
      <c r="A7" s="1"/>
      <c r="B7" s="1">
        <v>882285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4</v>
      </c>
      <c r="H7" s="2">
        <v>0</v>
      </c>
      <c r="I7" s="1">
        <v>0</v>
      </c>
      <c r="J7" s="3" t="s">
        <v>18</v>
      </c>
      <c r="K7" s="2" t="str">
        <f>J7*4715.46</f>
        <v>0</v>
      </c>
      <c r="L7" s="5"/>
    </row>
    <row r="8" spans="1:12" customHeight="1" ht="105" outlineLevel="5">
      <c r="A8" s="1"/>
      <c r="B8" s="1">
        <v>882286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4</v>
      </c>
      <c r="H8" s="2">
        <v>0</v>
      </c>
      <c r="I8" s="1">
        <v>0</v>
      </c>
      <c r="J8" s="3" t="s">
        <v>18</v>
      </c>
      <c r="K8" s="2" t="str">
        <f>J8*5632.73</f>
        <v>0</v>
      </c>
      <c r="L8" s="5"/>
    </row>
    <row r="9" spans="1:12" customHeight="1" ht="105" outlineLevel="5">
      <c r="A9" s="1"/>
      <c r="B9" s="1">
        <v>882287</v>
      </c>
      <c r="C9" s="1" t="s">
        <v>27</v>
      </c>
      <c r="D9" s="1" t="s">
        <v>28</v>
      </c>
      <c r="E9" s="2" t="s">
        <v>29</v>
      </c>
      <c r="F9" s="2" t="s">
        <v>30</v>
      </c>
      <c r="G9" s="2">
        <v>2</v>
      </c>
      <c r="H9" s="2">
        <v>0</v>
      </c>
      <c r="I9" s="1">
        <v>0</v>
      </c>
      <c r="J9" s="3" t="s">
        <v>18</v>
      </c>
      <c r="K9" s="2" t="str">
        <f>J9*6587.66</f>
        <v>0</v>
      </c>
      <c r="L9" s="5"/>
    </row>
    <row r="10" spans="1:12" customHeight="1" ht="105" outlineLevel="5">
      <c r="A10" s="1"/>
      <c r="B10" s="1">
        <v>882288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0</v>
      </c>
      <c r="H10" s="2">
        <v>0</v>
      </c>
      <c r="I10" s="1">
        <v>0</v>
      </c>
      <c r="J10" s="3" t="s">
        <v>18</v>
      </c>
      <c r="K10" s="2" t="str">
        <f>J10*7504.93</f>
        <v>0</v>
      </c>
      <c r="L10" s="5"/>
    </row>
    <row r="11" spans="1:12" customHeight="1" ht="105" outlineLevel="5">
      <c r="A11" s="1"/>
      <c r="B11" s="1">
        <v>882289</v>
      </c>
      <c r="C11" s="1" t="s">
        <v>35</v>
      </c>
      <c r="D11" s="1" t="s">
        <v>36</v>
      </c>
      <c r="E11" s="2" t="s">
        <v>37</v>
      </c>
      <c r="F11" s="2" t="s">
        <v>38</v>
      </c>
      <c r="G11" s="2">
        <v>3</v>
      </c>
      <c r="H11" s="2">
        <v>0</v>
      </c>
      <c r="I11" s="1">
        <v>0</v>
      </c>
      <c r="J11" s="3" t="s">
        <v>18</v>
      </c>
      <c r="K11" s="2" t="str">
        <f>J11*8625.73</f>
        <v>0</v>
      </c>
      <c r="L11" s="5"/>
    </row>
    <row r="12" spans="1:12" customHeight="1" ht="105" outlineLevel="5">
      <c r="A12" s="1"/>
      <c r="B12" s="1">
        <v>882290</v>
      </c>
      <c r="C12" s="1" t="s">
        <v>39</v>
      </c>
      <c r="D12" s="1" t="s">
        <v>40</v>
      </c>
      <c r="E12" s="2" t="s">
        <v>41</v>
      </c>
      <c r="F12" s="2" t="s">
        <v>42</v>
      </c>
      <c r="G12" s="2">
        <v>4</v>
      </c>
      <c r="H12" s="2">
        <v>0</v>
      </c>
      <c r="I12" s="1">
        <v>0</v>
      </c>
      <c r="J12" s="3" t="s">
        <v>18</v>
      </c>
      <c r="K12" s="2" t="str">
        <f>J12*9630.36</f>
        <v>0</v>
      </c>
      <c r="L12" s="5"/>
    </row>
    <row r="13" spans="1:12" customHeight="1" ht="105" outlineLevel="5">
      <c r="A13" s="1"/>
      <c r="B13" s="1">
        <v>882291</v>
      </c>
      <c r="C13" s="1" t="s">
        <v>43</v>
      </c>
      <c r="D13" s="1" t="s">
        <v>44</v>
      </c>
      <c r="E13" s="2" t="s">
        <v>45</v>
      </c>
      <c r="F13" s="2" t="s">
        <v>46</v>
      </c>
      <c r="G13" s="2">
        <v>4</v>
      </c>
      <c r="H13" s="2">
        <v>0</v>
      </c>
      <c r="I13" s="1">
        <v>0</v>
      </c>
      <c r="J13" s="3" t="s">
        <v>18</v>
      </c>
      <c r="K13" s="2" t="str">
        <f>J13*10768.90</f>
        <v>0</v>
      </c>
      <c r="L13" s="5"/>
    </row>
    <row r="14" spans="1:12" customHeight="1" ht="105" outlineLevel="5">
      <c r="A14" s="1"/>
      <c r="B14" s="1">
        <v>882292</v>
      </c>
      <c r="C14" s="1" t="s">
        <v>47</v>
      </c>
      <c r="D14" s="1" t="s">
        <v>48</v>
      </c>
      <c r="E14" s="2" t="s">
        <v>49</v>
      </c>
      <c r="F14" s="2" t="s">
        <v>50</v>
      </c>
      <c r="G14" s="2">
        <v>3</v>
      </c>
      <c r="H14" s="2">
        <v>0</v>
      </c>
      <c r="I14" s="1">
        <v>0</v>
      </c>
      <c r="J14" s="3" t="s">
        <v>18</v>
      </c>
      <c r="K14" s="2" t="str">
        <f>J14*11730.05</f>
        <v>0</v>
      </c>
      <c r="L14" s="5"/>
    </row>
    <row r="15" spans="1:12" customHeight="1" ht="105" outlineLevel="5">
      <c r="A15" s="1"/>
      <c r="B15" s="1">
        <v>882293</v>
      </c>
      <c r="C15" s="1" t="s">
        <v>51</v>
      </c>
      <c r="D15" s="1" t="s">
        <v>52</v>
      </c>
      <c r="E15" s="2" t="s">
        <v>53</v>
      </c>
      <c r="F15" s="2" t="s">
        <v>54</v>
      </c>
      <c r="G15" s="2">
        <v>4</v>
      </c>
      <c r="H15" s="2">
        <v>0</v>
      </c>
      <c r="I15" s="1">
        <v>0</v>
      </c>
      <c r="J15" s="3" t="s">
        <v>18</v>
      </c>
      <c r="K15" s="2" t="str">
        <f>J15*12676.98</f>
        <v>0</v>
      </c>
      <c r="L15" s="5"/>
    </row>
    <row r="16" spans="1:12" customHeight="1" ht="105" outlineLevel="5">
      <c r="A16" s="1"/>
      <c r="B16" s="1">
        <v>882294</v>
      </c>
      <c r="C16" s="1" t="s">
        <v>55</v>
      </c>
      <c r="D16" s="1" t="s">
        <v>56</v>
      </c>
      <c r="E16" s="2" t="s">
        <v>57</v>
      </c>
      <c r="F16" s="2" t="s">
        <v>58</v>
      </c>
      <c r="G16" s="2">
        <v>4</v>
      </c>
      <c r="H16" s="2">
        <v>0</v>
      </c>
      <c r="I16" s="1">
        <v>0</v>
      </c>
      <c r="J16" s="3" t="s">
        <v>18</v>
      </c>
      <c r="K16" s="2" t="str">
        <f>J16*13575.58</f>
        <v>0</v>
      </c>
      <c r="L16" s="5"/>
    </row>
    <row r="17" spans="1:12" outlineLevel="3">
      <c r="A17" s="9" t="s">
        <v>59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</row>
    <row r="18" spans="1:12" customHeight="1" ht="105" outlineLevel="5">
      <c r="A18" s="1"/>
      <c r="B18" s="1">
        <v>819275</v>
      </c>
      <c r="C18" s="1" t="s">
        <v>60</v>
      </c>
      <c r="D18" s="1" t="s">
        <v>61</v>
      </c>
      <c r="E18" s="2" t="s">
        <v>62</v>
      </c>
      <c r="F18" s="2" t="s">
        <v>63</v>
      </c>
      <c r="G18" s="2">
        <v>0</v>
      </c>
      <c r="H18" s="2" t="s">
        <v>64</v>
      </c>
      <c r="I18" s="1">
        <v>0</v>
      </c>
      <c r="J18" s="3" t="s">
        <v>18</v>
      </c>
      <c r="K18" s="2" t="str">
        <f>J18*9028.00</f>
        <v>0</v>
      </c>
      <c r="L18" s="5"/>
    </row>
    <row r="19" spans="1:12" customHeight="1" ht="105" outlineLevel="5">
      <c r="A19" s="1"/>
      <c r="B19" s="1">
        <v>819276</v>
      </c>
      <c r="C19" s="1" t="s">
        <v>65</v>
      </c>
      <c r="D19" s="1" t="s">
        <v>66</v>
      </c>
      <c r="E19" s="2" t="s">
        <v>67</v>
      </c>
      <c r="F19" s="2" t="s">
        <v>68</v>
      </c>
      <c r="G19" s="2">
        <v>0</v>
      </c>
      <c r="H19" s="2" t="s">
        <v>64</v>
      </c>
      <c r="I19" s="1">
        <v>0</v>
      </c>
      <c r="J19" s="3" t="s">
        <v>18</v>
      </c>
      <c r="K19" s="2" t="str">
        <f>J19*10818.00</f>
        <v>0</v>
      </c>
      <c r="L19" s="5"/>
    </row>
    <row r="20" spans="1:12" customHeight="1" ht="105" outlineLevel="5">
      <c r="A20" s="1"/>
      <c r="B20" s="1">
        <v>819277</v>
      </c>
      <c r="C20" s="1" t="s">
        <v>69</v>
      </c>
      <c r="D20" s="1" t="s">
        <v>70</v>
      </c>
      <c r="E20" s="2" t="s">
        <v>71</v>
      </c>
      <c r="F20" s="2" t="s">
        <v>72</v>
      </c>
      <c r="G20" s="2">
        <v>0</v>
      </c>
      <c r="H20" s="2" t="s">
        <v>64</v>
      </c>
      <c r="I20" s="1">
        <v>0</v>
      </c>
      <c r="J20" s="3" t="s">
        <v>18</v>
      </c>
      <c r="K20" s="2" t="str">
        <f>J20*11454.00</f>
        <v>0</v>
      </c>
      <c r="L20" s="5"/>
    </row>
    <row r="21" spans="1:12" customHeight="1" ht="105" outlineLevel="5">
      <c r="A21" s="1"/>
      <c r="B21" s="1">
        <v>819278</v>
      </c>
      <c r="C21" s="1" t="s">
        <v>73</v>
      </c>
      <c r="D21" s="1" t="s">
        <v>74</v>
      </c>
      <c r="E21" s="2" t="s">
        <v>75</v>
      </c>
      <c r="F21" s="2" t="s">
        <v>76</v>
      </c>
      <c r="G21" s="2">
        <v>0</v>
      </c>
      <c r="H21" s="2" t="s">
        <v>77</v>
      </c>
      <c r="I21" s="1">
        <v>0</v>
      </c>
      <c r="J21" s="3" t="s">
        <v>18</v>
      </c>
      <c r="K21" s="2" t="str">
        <f>J21*15110.00</f>
        <v>0</v>
      </c>
      <c r="L21" s="5"/>
    </row>
    <row r="22" spans="1:12" customHeight="1" ht="105" outlineLevel="5">
      <c r="A22" s="1"/>
      <c r="B22" s="1">
        <v>819279</v>
      </c>
      <c r="C22" s="1" t="s">
        <v>78</v>
      </c>
      <c r="D22" s="1" t="s">
        <v>79</v>
      </c>
      <c r="E22" s="2" t="s">
        <v>80</v>
      </c>
      <c r="F22" s="2" t="s">
        <v>81</v>
      </c>
      <c r="G22" s="2">
        <v>0</v>
      </c>
      <c r="H22" s="2" t="s">
        <v>82</v>
      </c>
      <c r="I22" s="1">
        <v>0</v>
      </c>
      <c r="J22" s="3" t="s">
        <v>18</v>
      </c>
      <c r="K22" s="2" t="str">
        <f>J22*15669.00</f>
        <v>0</v>
      </c>
      <c r="L22" s="5"/>
    </row>
    <row r="23" spans="1:12" customHeight="1" ht="105" outlineLevel="5">
      <c r="A23" s="1"/>
      <c r="B23" s="1">
        <v>819280</v>
      </c>
      <c r="C23" s="1" t="s">
        <v>83</v>
      </c>
      <c r="D23" s="1" t="s">
        <v>84</v>
      </c>
      <c r="E23" s="2" t="s">
        <v>85</v>
      </c>
      <c r="F23" s="2" t="s">
        <v>86</v>
      </c>
      <c r="G23" s="2">
        <v>0</v>
      </c>
      <c r="H23" s="2">
        <v>0</v>
      </c>
      <c r="I23" s="1">
        <v>0</v>
      </c>
      <c r="J23" s="3" t="s">
        <v>18</v>
      </c>
      <c r="K23" s="2" t="str">
        <f>J23*17915.00</f>
        <v>0</v>
      </c>
      <c r="L23" s="5"/>
    </row>
    <row r="24" spans="1:12" customHeight="1" ht="105" outlineLevel="5">
      <c r="A24" s="1"/>
      <c r="B24" s="1">
        <v>819281</v>
      </c>
      <c r="C24" s="1" t="s">
        <v>87</v>
      </c>
      <c r="D24" s="1" t="s">
        <v>88</v>
      </c>
      <c r="E24" s="2" t="s">
        <v>89</v>
      </c>
      <c r="F24" s="2" t="s">
        <v>90</v>
      </c>
      <c r="G24" s="2">
        <v>0</v>
      </c>
      <c r="H24" s="2" t="s">
        <v>64</v>
      </c>
      <c r="I24" s="1">
        <v>0</v>
      </c>
      <c r="J24" s="3" t="s">
        <v>18</v>
      </c>
      <c r="K24" s="2" t="str">
        <f>J24*20197.00</f>
        <v>0</v>
      </c>
      <c r="L24" s="5"/>
    </row>
    <row r="25" spans="1:12" customHeight="1" ht="105" outlineLevel="5">
      <c r="A25" s="1"/>
      <c r="B25" s="1">
        <v>819282</v>
      </c>
      <c r="C25" s="1" t="s">
        <v>91</v>
      </c>
      <c r="D25" s="1" t="s">
        <v>92</v>
      </c>
      <c r="E25" s="2" t="s">
        <v>93</v>
      </c>
      <c r="F25" s="2" t="s">
        <v>94</v>
      </c>
      <c r="G25" s="2">
        <v>0</v>
      </c>
      <c r="H25" s="2">
        <v>5</v>
      </c>
      <c r="I25" s="1">
        <v>0</v>
      </c>
      <c r="J25" s="3" t="s">
        <v>18</v>
      </c>
      <c r="K25" s="2" t="str">
        <f>J25*22265.00</f>
        <v>0</v>
      </c>
      <c r="L25" s="5"/>
    </row>
    <row r="26" spans="1:12" customHeight="1" ht="105" outlineLevel="5">
      <c r="A26" s="1"/>
      <c r="B26" s="1">
        <v>819305</v>
      </c>
      <c r="C26" s="1" t="s">
        <v>95</v>
      </c>
      <c r="D26" s="1" t="s">
        <v>96</v>
      </c>
      <c r="E26" s="2" t="s">
        <v>97</v>
      </c>
      <c r="F26" s="2" t="s">
        <v>98</v>
      </c>
      <c r="G26" s="2">
        <v>0</v>
      </c>
      <c r="H26" s="2">
        <v>7</v>
      </c>
      <c r="I26" s="1">
        <v>0</v>
      </c>
      <c r="J26" s="3" t="s">
        <v>18</v>
      </c>
      <c r="K26" s="2" t="str">
        <f>J26*28090.00</f>
        <v>0</v>
      </c>
      <c r="L26" s="5"/>
    </row>
    <row r="27" spans="1:12" customHeight="1" ht="105" outlineLevel="5">
      <c r="A27" s="1"/>
      <c r="B27" s="1">
        <v>819307</v>
      </c>
      <c r="C27" s="1" t="s">
        <v>99</v>
      </c>
      <c r="D27" s="1" t="s">
        <v>100</v>
      </c>
      <c r="E27" s="2" t="s">
        <v>101</v>
      </c>
      <c r="F27" s="2" t="s">
        <v>102</v>
      </c>
      <c r="G27" s="2">
        <v>0</v>
      </c>
      <c r="H27" s="2">
        <v>3</v>
      </c>
      <c r="I27" s="1">
        <v>0</v>
      </c>
      <c r="J27" s="3" t="s">
        <v>18</v>
      </c>
      <c r="K27" s="2" t="str">
        <f>J27*36099.00</f>
        <v>0</v>
      </c>
      <c r="L27" s="5"/>
    </row>
    <row r="28" spans="1:12" customHeight="1" ht="105" outlineLevel="5">
      <c r="A28" s="1"/>
      <c r="B28" s="1">
        <v>819309</v>
      </c>
      <c r="C28" s="1" t="s">
        <v>103</v>
      </c>
      <c r="D28" s="1" t="s">
        <v>104</v>
      </c>
      <c r="E28" s="2" t="s">
        <v>105</v>
      </c>
      <c r="F28" s="2" t="s">
        <v>106</v>
      </c>
      <c r="G28" s="2">
        <v>0</v>
      </c>
      <c r="H28" s="2">
        <v>7</v>
      </c>
      <c r="I28" s="1">
        <v>0</v>
      </c>
      <c r="J28" s="3" t="s">
        <v>18</v>
      </c>
      <c r="K28" s="2" t="str">
        <f>J28*40281.00</f>
        <v>0</v>
      </c>
      <c r="L28" s="5"/>
    </row>
    <row r="29" spans="1:12" customHeight="1" ht="105" outlineLevel="5">
      <c r="A29" s="1"/>
      <c r="B29" s="1">
        <v>825466</v>
      </c>
      <c r="C29" s="1" t="s">
        <v>107</v>
      </c>
      <c r="D29" s="1" t="s">
        <v>108</v>
      </c>
      <c r="E29" s="2" t="s">
        <v>109</v>
      </c>
      <c r="F29" s="2" t="s">
        <v>110</v>
      </c>
      <c r="G29" s="2">
        <v>0</v>
      </c>
      <c r="H29" s="2" t="s">
        <v>64</v>
      </c>
      <c r="I29" s="1">
        <v>0</v>
      </c>
      <c r="J29" s="3" t="s">
        <v>18</v>
      </c>
      <c r="K29" s="2" t="str">
        <f>J29*9494.00</f>
        <v>0</v>
      </c>
      <c r="L29" s="5"/>
    </row>
    <row r="30" spans="1:12" customHeight="1" ht="105" outlineLevel="5">
      <c r="A30" s="1"/>
      <c r="B30" s="1">
        <v>825467</v>
      </c>
      <c r="C30" s="1" t="s">
        <v>111</v>
      </c>
      <c r="D30" s="1" t="s">
        <v>112</v>
      </c>
      <c r="E30" s="2" t="s">
        <v>113</v>
      </c>
      <c r="F30" s="2" t="s">
        <v>114</v>
      </c>
      <c r="G30" s="2">
        <v>0</v>
      </c>
      <c r="H30" s="2">
        <v>10</v>
      </c>
      <c r="I30" s="1">
        <v>0</v>
      </c>
      <c r="J30" s="3" t="s">
        <v>18</v>
      </c>
      <c r="K30" s="2" t="str">
        <f>J30*11648.00</f>
        <v>0</v>
      </c>
      <c r="L30" s="5"/>
    </row>
    <row r="31" spans="1:12" outlineLevel="3">
      <c r="A31" s="9" t="s">
        <v>115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5"/>
    </row>
    <row r="32" spans="1:12" customHeight="1" ht="105" outlineLevel="5">
      <c r="A32" s="1"/>
      <c r="B32" s="1">
        <v>825252</v>
      </c>
      <c r="C32" s="1" t="s">
        <v>116</v>
      </c>
      <c r="D32" s="1" t="s">
        <v>117</v>
      </c>
      <c r="E32" s="2" t="s">
        <v>118</v>
      </c>
      <c r="F32" s="2" t="s">
        <v>119</v>
      </c>
      <c r="G32" s="2">
        <v>2</v>
      </c>
      <c r="H32" s="2">
        <v>0</v>
      </c>
      <c r="I32" s="1">
        <v>0</v>
      </c>
      <c r="J32" s="3" t="s">
        <v>18</v>
      </c>
      <c r="K32" s="2" t="str">
        <f>J32*5056.80</f>
        <v>0</v>
      </c>
      <c r="L32" s="5"/>
    </row>
    <row r="33" spans="1:12" customHeight="1" ht="105" outlineLevel="5">
      <c r="A33" s="1"/>
      <c r="B33" s="1">
        <v>825253</v>
      </c>
      <c r="C33" s="1" t="s">
        <v>120</v>
      </c>
      <c r="D33" s="1" t="s">
        <v>121</v>
      </c>
      <c r="E33" s="2" t="s">
        <v>122</v>
      </c>
      <c r="F33" s="2" t="s">
        <v>123</v>
      </c>
      <c r="G33" s="2">
        <v>3</v>
      </c>
      <c r="H33" s="2">
        <v>0</v>
      </c>
      <c r="I33" s="1">
        <v>0</v>
      </c>
      <c r="J33" s="3" t="s">
        <v>18</v>
      </c>
      <c r="K33" s="2" t="str">
        <f>J33*5856.48</f>
        <v>0</v>
      </c>
      <c r="L33" s="5"/>
    </row>
    <row r="34" spans="1:12" customHeight="1" ht="105" outlineLevel="5">
      <c r="A34" s="1"/>
      <c r="B34" s="1">
        <v>825254</v>
      </c>
      <c r="C34" s="1" t="s">
        <v>124</v>
      </c>
      <c r="D34" s="1" t="s">
        <v>125</v>
      </c>
      <c r="E34" s="2" t="s">
        <v>126</v>
      </c>
      <c r="F34" s="2" t="s">
        <v>127</v>
      </c>
      <c r="G34" s="2">
        <v>3</v>
      </c>
      <c r="H34" s="2">
        <v>0</v>
      </c>
      <c r="I34" s="1">
        <v>0</v>
      </c>
      <c r="J34" s="3" t="s">
        <v>18</v>
      </c>
      <c r="K34" s="2" t="str">
        <f>J34*6657.63</f>
        <v>0</v>
      </c>
      <c r="L34" s="5"/>
    </row>
    <row r="35" spans="1:12" customHeight="1" ht="105" outlineLevel="5">
      <c r="A35" s="1"/>
      <c r="B35" s="1">
        <v>825255</v>
      </c>
      <c r="C35" s="1" t="s">
        <v>128</v>
      </c>
      <c r="D35" s="1" t="s">
        <v>129</v>
      </c>
      <c r="E35" s="2" t="s">
        <v>130</v>
      </c>
      <c r="F35" s="2" t="s">
        <v>131</v>
      </c>
      <c r="G35" s="2">
        <v>3</v>
      </c>
      <c r="H35" s="2">
        <v>0</v>
      </c>
      <c r="I35" s="1">
        <v>0</v>
      </c>
      <c r="J35" s="3" t="s">
        <v>18</v>
      </c>
      <c r="K35" s="2" t="str">
        <f>J35*7463.19</f>
        <v>0</v>
      </c>
      <c r="L35" s="5"/>
    </row>
    <row r="36" spans="1:12" customHeight="1" ht="105" outlineLevel="5">
      <c r="A36" s="1"/>
      <c r="B36" s="1">
        <v>825256</v>
      </c>
      <c r="C36" s="1" t="s">
        <v>132</v>
      </c>
      <c r="D36" s="1" t="s">
        <v>133</v>
      </c>
      <c r="E36" s="2" t="s">
        <v>134</v>
      </c>
      <c r="F36" s="2" t="s">
        <v>135</v>
      </c>
      <c r="G36" s="2">
        <v>3</v>
      </c>
      <c r="H36" s="2">
        <v>0</v>
      </c>
      <c r="I36" s="1">
        <v>0</v>
      </c>
      <c r="J36" s="3" t="s">
        <v>18</v>
      </c>
      <c r="K36" s="2" t="str">
        <f>J36*8262.87</f>
        <v>0</v>
      </c>
      <c r="L36" s="5"/>
    </row>
    <row r="37" spans="1:12" customHeight="1" ht="105" outlineLevel="5">
      <c r="A37" s="1"/>
      <c r="B37" s="1">
        <v>825257</v>
      </c>
      <c r="C37" s="1" t="s">
        <v>136</v>
      </c>
      <c r="D37" s="1" t="s">
        <v>137</v>
      </c>
      <c r="E37" s="2" t="s">
        <v>138</v>
      </c>
      <c r="F37" s="2" t="s">
        <v>139</v>
      </c>
      <c r="G37" s="2">
        <v>3</v>
      </c>
      <c r="H37" s="2">
        <v>0</v>
      </c>
      <c r="I37" s="1">
        <v>0</v>
      </c>
      <c r="J37" s="3" t="s">
        <v>18</v>
      </c>
      <c r="K37" s="2" t="str">
        <f>J37*9061.08</f>
        <v>0</v>
      </c>
      <c r="L37" s="5"/>
    </row>
    <row r="38" spans="1:12" customHeight="1" ht="105" outlineLevel="5">
      <c r="A38" s="1"/>
      <c r="B38" s="1">
        <v>825258</v>
      </c>
      <c r="C38" s="1" t="s">
        <v>140</v>
      </c>
      <c r="D38" s="1" t="s">
        <v>141</v>
      </c>
      <c r="E38" s="2" t="s">
        <v>142</v>
      </c>
      <c r="F38" s="2" t="s">
        <v>143</v>
      </c>
      <c r="G38" s="2">
        <v>0</v>
      </c>
      <c r="H38" s="2">
        <v>0</v>
      </c>
      <c r="I38" s="1">
        <v>0</v>
      </c>
      <c r="J38" s="3" t="s">
        <v>18</v>
      </c>
      <c r="K38" s="2" t="str">
        <f>J38*9868.11</f>
        <v>0</v>
      </c>
      <c r="L38" s="5"/>
    </row>
    <row r="39" spans="1:12" customHeight="1" ht="105" outlineLevel="5">
      <c r="A39" s="1"/>
      <c r="B39" s="1">
        <v>825259</v>
      </c>
      <c r="C39" s="1" t="s">
        <v>144</v>
      </c>
      <c r="D39" s="1" t="s">
        <v>145</v>
      </c>
      <c r="E39" s="2" t="s">
        <v>146</v>
      </c>
      <c r="F39" s="2" t="s">
        <v>147</v>
      </c>
      <c r="G39" s="2">
        <v>2</v>
      </c>
      <c r="H39" s="2">
        <v>0</v>
      </c>
      <c r="I39" s="1">
        <v>0</v>
      </c>
      <c r="J39" s="3" t="s">
        <v>18</v>
      </c>
      <c r="K39" s="2" t="str">
        <f>J39*10761.87</f>
        <v>0</v>
      </c>
      <c r="L39" s="5"/>
    </row>
    <row r="40" spans="1:12" customHeight="1" ht="105" outlineLevel="5">
      <c r="A40" s="1"/>
      <c r="B40" s="1">
        <v>825260</v>
      </c>
      <c r="C40" s="1" t="s">
        <v>148</v>
      </c>
      <c r="D40" s="1" t="s">
        <v>149</v>
      </c>
      <c r="E40" s="2" t="s">
        <v>150</v>
      </c>
      <c r="F40" s="2" t="s">
        <v>151</v>
      </c>
      <c r="G40" s="2">
        <v>3</v>
      </c>
      <c r="H40" s="2">
        <v>0</v>
      </c>
      <c r="I40" s="1">
        <v>0</v>
      </c>
      <c r="J40" s="3" t="s">
        <v>18</v>
      </c>
      <c r="K40" s="2" t="str">
        <f>J40*11561.55</f>
        <v>0</v>
      </c>
      <c r="L40" s="5"/>
    </row>
    <row r="41" spans="1:12" customHeight="1" ht="105" outlineLevel="5">
      <c r="A41" s="1"/>
      <c r="B41" s="1">
        <v>825261</v>
      </c>
      <c r="C41" s="1" t="s">
        <v>152</v>
      </c>
      <c r="D41" s="1" t="s">
        <v>153</v>
      </c>
      <c r="E41" s="2" t="s">
        <v>154</v>
      </c>
      <c r="F41" s="2" t="s">
        <v>155</v>
      </c>
      <c r="G41" s="2">
        <v>2</v>
      </c>
      <c r="H41" s="2">
        <v>0</v>
      </c>
      <c r="I41" s="1">
        <v>0</v>
      </c>
      <c r="J41" s="3" t="s">
        <v>18</v>
      </c>
      <c r="K41" s="2" t="str">
        <f>J41*12371.52</f>
        <v>0</v>
      </c>
      <c r="L41" s="5"/>
    </row>
    <row r="42" spans="1:12" customHeight="1" ht="105" outlineLevel="5">
      <c r="A42" s="1"/>
      <c r="B42" s="1">
        <v>825262</v>
      </c>
      <c r="C42" s="1" t="s">
        <v>156</v>
      </c>
      <c r="D42" s="1" t="s">
        <v>157</v>
      </c>
      <c r="E42" s="2" t="s">
        <v>158</v>
      </c>
      <c r="F42" s="2" t="s">
        <v>159</v>
      </c>
      <c r="G42" s="2">
        <v>3</v>
      </c>
      <c r="H42" s="2">
        <v>0</v>
      </c>
      <c r="I42" s="1">
        <v>0</v>
      </c>
      <c r="J42" s="3" t="s">
        <v>18</v>
      </c>
      <c r="K42" s="2" t="str">
        <f>J42*13177.08</f>
        <v>0</v>
      </c>
      <c r="L4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17:K17"/>
    <mergeCell ref="A31:K3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2026-06-23T07:51:12+03:00</dcterms:created>
  <dcterms:modified xsi:type="dcterms:W3CDTF">2026-06-23T07:51:12+03:00</dcterms:modified>
  <dc:title>Untitled Spreadsheet</dc:title>
  <dc:description/>
  <dc:subject/>
  <cp:keywords/>
  <cp:category/>
</cp:coreProperties>
</file>