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<sst xmlns="http://schemas.openxmlformats.org/spreadsheetml/2006/main" uniqueCount="146">
  <si>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</si>
  <si>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</si>
  <si>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</si>
  <si>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</si>
  <si>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</si>
  <si>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</si>
  <si>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</si>
  <si>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</si>
  <si>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</si>
  <si>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</si>
  <si>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Водяной теплый пол</t>
  </si>
  <si>
    <t>Коллекторные группы в сборе</t>
  </si>
  <si>
    <t>Коллекторные группы ДЛЯ ТЕПЛОГО ПОЛА с расходомерами</t>
  </si>
  <si>
    <t>Коллекторные группы в сборе ZEGOR С РАСХОДОМЕРАМИ  (для теплого пола)</t>
  </si>
  <si>
    <t>Коллекторные группы ЛАТУНЬ С РАСХОДОМЕРАМИ ZEGOR (для теплого пола)</t>
  </si>
  <si>
    <t>ZGR-000074</t>
  </si>
  <si>
    <t>QS-1821</t>
  </si>
  <si>
    <t>Коллекторная группа ZEGOR ЛАТУНЬ с расходомерами, БЕЗ воздухоотвод. и слив клапан, 1"х2 вых. (1/ 3шт</t>
  </si>
  <si>
    <t>3 293.41 руб.</t>
  </si>
  <si>
    <t>шт</t>
  </si>
  <si>
    <t>ZGR-000075</t>
  </si>
  <si>
    <t>QS-1831</t>
  </si>
  <si>
    <t>Коллекторная группа ZEGOR ЛАТУНЬ с расходомерами, БЕЗ воздухоотвод. и слив клапан, 1"х3 вых. (1/ 3шт</t>
  </si>
  <si>
    <t>4 666.70 руб.</t>
  </si>
  <si>
    <t>ZGR-000076</t>
  </si>
  <si>
    <t>QS-1841</t>
  </si>
  <si>
    <t>Коллекторная группа ZEGOR ЛАТУНЬ с расходомерами, БЕЗ воздухоотвод. и слив клапан, 1"х4 вых. (1/ 3шт</t>
  </si>
  <si>
    <t>6 043.46 руб.</t>
  </si>
  <si>
    <t>ZGR-000077</t>
  </si>
  <si>
    <t>QS-1851</t>
  </si>
  <si>
    <t>Коллекторная группа ZEGOR ЛАТУНЬ с расходомерами, БЕЗ воздухоотвод. и слив клапан, 1"х5 вых. (1/ 3шт</t>
  </si>
  <si>
    <t>7 422.46 руб.</t>
  </si>
  <si>
    <t>ZGR-000078</t>
  </si>
  <si>
    <t>QS-1861</t>
  </si>
  <si>
    <t>Коллекторная группа ZEGOR ЛАТУНЬ с расходомерами, БЕЗ воздухоотвод. и слив клапан, 1"х6 вых. (1/ 3шт</t>
  </si>
  <si>
    <t>8 799.23 руб.</t>
  </si>
  <si>
    <t>ZGR-000079</t>
  </si>
  <si>
    <t>QS-1871</t>
  </si>
  <si>
    <t>Коллекторная группа ZEGOR ЛАТУНЬ с расходомерами, БЕЗ воздухоотвод. и слив клапан, 1"х7 вых. (1/ 3шт</t>
  </si>
  <si>
    <t>10 178.23 руб.</t>
  </si>
  <si>
    <t>ZGR-000080</t>
  </si>
  <si>
    <t>QS-1881</t>
  </si>
  <si>
    <t>Коллекторная группа ZEGOR ЛАТУНЬ с расходомерами, БЕЗ воздухоотвод. и слив клапан, 1"х8 вых. (1/ 3шт</t>
  </si>
  <si>
    <t>13 751.64 руб.</t>
  </si>
  <si>
    <t>ZGR-000081</t>
  </si>
  <si>
    <t>QS-1891</t>
  </si>
  <si>
    <t>Коллекторная группа ZEGOR ЛАТУНЬ с расходомерами, БЕЗ воздухоотвод. и слив клапан, 1"х9 вых. (1/ 3шт</t>
  </si>
  <si>
    <t>15 398.34 руб.</t>
  </si>
  <si>
    <t>ZGR-000082</t>
  </si>
  <si>
    <t>QS-18101</t>
  </si>
  <si>
    <t>Коллекторная группа ZEGOR ЛАТУНЬ с расходомер, БЕЗ воздухоотвод. и слив клапан, 1"х10 вых. (1/ 3шт)</t>
  </si>
  <si>
    <t>17 045.05 руб.</t>
  </si>
  <si>
    <t>ZGR-000083</t>
  </si>
  <si>
    <t>QS-18111</t>
  </si>
  <si>
    <t>Коллекторная группа ZEGOR ЛАТУНЬ с расходомер, БЕЗ воздухоотвод. и слив клапан, 1"х11 вых. (1/ 3шт)</t>
  </si>
  <si>
    <t>14 631.61 руб.</t>
  </si>
  <si>
    <t>ZGR-000084</t>
  </si>
  <si>
    <t>QS-18121</t>
  </si>
  <si>
    <t>Коллекторная группа ZEGOR ЛАТУНЬ с расходомер, БЕЗ воздухоотвод. и слив клапан, 1"х12 вых. (1/ 3шт)</t>
  </si>
  <si>
    <t>17 731.57 руб.</t>
  </si>
  <si>
    <t>Коллекторные группы НЕРЖАВЕЙКА С РАСХОДОМЕРАМИ и ТРОЙНИКАМИ ZEGOR (для теплого пола)</t>
  </si>
  <si>
    <t>ZGR-000161</t>
  </si>
  <si>
    <t>QS-1824</t>
  </si>
  <si>
    <t>Коллектор группа ZEGOR НЕРЖ с расход,  В КОМПЛЕКТЕ с воздухоотвод. и слив клапан, 1"х2 вых (1/ 3шт)</t>
  </si>
  <si>
    <t>4 203.58 руб.</t>
  </si>
  <si>
    <t>ZGR-000162</t>
  </si>
  <si>
    <t>QS-1834</t>
  </si>
  <si>
    <t>Коллектор группа ZEGOR НЕРЖ с расход,  В КОМПЛЕКТЕ с воздухоотвод. и слив клапан, 1"х3 вых (1/ 3шт)</t>
  </si>
  <si>
    <t>4 395.98 руб.</t>
  </si>
  <si>
    <t>ZGR-000163</t>
  </si>
  <si>
    <t>QS-1844</t>
  </si>
  <si>
    <t>Коллектор группа ZEGOR НЕРЖ с расход,  В КОМПЛЕКТЕ с воздухоотвод. и слив клапан, 1"х4 вых (1/ 3шт)</t>
  </si>
  <si>
    <t>4 976.39 руб.</t>
  </si>
  <si>
    <t>ZGR-000164</t>
  </si>
  <si>
    <t>QS-1854</t>
  </si>
  <si>
    <t>Коллектор группа ZEGOR НЕРЖ с расход,  В КОМПЛЕКТЕ с воздухоотвод. и слив клапан, 1"х5 вых (1/ 3шт)</t>
  </si>
  <si>
    <t>5 772.61 руб.</t>
  </si>
  <si>
    <t>ZGR-000165</t>
  </si>
  <si>
    <t>QS-1864</t>
  </si>
  <si>
    <t>Коллектор группа ZEGOR НЕРЖ с расход,  В КОМПЛЕКТЕ с воздухоотвод. и слив клапан, 1"х6 вых (1/ 3шт)</t>
  </si>
  <si>
    <t>6 994.18 руб.</t>
  </si>
  <si>
    <t>ZGR-000166</t>
  </si>
  <si>
    <t>QS-1874</t>
  </si>
  <si>
    <t>Коллектор группа ZEGOR НЕРЖ с расход,  В КОМПЛЕКТЕ с воздухоотвод. и слив клапан, 1"х7 вых (1/ 3шт)</t>
  </si>
  <si>
    <t>7 832.31 руб.</t>
  </si>
  <si>
    <t>ZGR-000167</t>
  </si>
  <si>
    <t>QS-1884</t>
  </si>
  <si>
    <t>Коллектор группа ZEGOR НЕРЖ с расход,  В КОМПЛЕКТЕ с воздухоотвод. и слив клапан, 1"х8 вых (1/ 3шт)</t>
  </si>
  <si>
    <t>8 618.06 руб.</t>
  </si>
  <si>
    <t>ZGR-000168</t>
  </si>
  <si>
    <t>QS-1894</t>
  </si>
  <si>
    <t>Коллектор группа ZEGOR НЕРЖ с расход,  В КОМПЛЕКТЕ с воздухоотвод. и слив клапан, 1"х9 вых (1/ 3шт)</t>
  </si>
  <si>
    <t>8 983.37 руб.</t>
  </si>
  <si>
    <t>ZGR-000169</t>
  </si>
  <si>
    <t>QS-18104</t>
  </si>
  <si>
    <t>Коллектор группа ZEGOR НЕРЖ с расход,  В КОМПЛЕКТЕ с воздухоотвод. и слив клапан, 1"х10 вых (1/ 3шт)</t>
  </si>
  <si>
    <t>10 269.17 руб.</t>
  </si>
  <si>
    <t>ZGR-000170</t>
  </si>
  <si>
    <t>QS-18114</t>
  </si>
  <si>
    <t>Коллектор группа ZEGOR НЕРЖ с расход,  В КОМПЛЕКТЕ с воздухоотвод. и слив клапан, 1"х11 вых (1/ 3шт)</t>
  </si>
  <si>
    <t>10 686.14 руб.</t>
  </si>
  <si>
    <t>ZGR-000171</t>
  </si>
  <si>
    <t>QS-18124</t>
  </si>
  <si>
    <t>Коллектор группа ZEGOR НЕРЖ с расход,  В КОМПЛЕКТЕ с воздухоотвод. и слив клапан, 1"х12 вых (1/ 3шт)</t>
  </si>
  <si>
    <t>11 524.27 руб.</t>
  </si>
  <si>
    <t>Коллекторные группы НЕРЖАВЕЙКА С РАСХОДОМЕРАМИ ZEGOR (для теплого пола)</t>
  </si>
  <si>
    <t>ZGR-000220</t>
  </si>
  <si>
    <t>QS-1837</t>
  </si>
  <si>
    <t>Коллекторная группа 1"х3 вых С РАСХОДОМЕРАМИ и индикацией температуры, в сборе, НЕРЖАВЕЙКА (1/ 3шт)</t>
  </si>
  <si>
    <t>4 445.57 руб.</t>
  </si>
  <si>
    <t>ZGR-000221</t>
  </si>
  <si>
    <t>QS-1847</t>
  </si>
  <si>
    <t>Коллекторная группа 1"х4 вых С РАСХОДОМЕРАМИ и индикацией температуры, в сборе, НЕРЖАВЕЙКА (1/ 3шт)</t>
  </si>
  <si>
    <t>5 393.46 руб.</t>
  </si>
  <si>
    <t>ZGR-000222</t>
  </si>
  <si>
    <t>QS-1857</t>
  </si>
  <si>
    <t>Коллекторная группа 1"х5 вых С РАСХОДОМЕРАМИ и индикацией температуры, в сборе, НЕРЖАВЕЙКА (1/ 3шт)</t>
  </si>
  <si>
    <t>6 225.22 руб.</t>
  </si>
  <si>
    <t>ZGR-000223</t>
  </si>
  <si>
    <t>QS-1867</t>
  </si>
  <si>
    <t>Коллекторная группа 1"х6 вых С РАСХОДОМЕРАМИ и индикацией температуры, в сборе, НЕРЖАВЕЙКА (1/ 3шт)</t>
  </si>
  <si>
    <t>7 033.29 руб.</t>
  </si>
  <si>
    <t>ZGR-000224</t>
  </si>
  <si>
    <t>QS-1877</t>
  </si>
  <si>
    <t>Коллекторная группа 1"х7 вых С РАСХОДОМЕРАМИ и индикацией температуры, в сборе, НЕРЖАВЕЙКА (1/ 3шт)</t>
  </si>
  <si>
    <t>8 124.86 руб.</t>
  </si>
  <si>
    <t>ZGR-000225</t>
  </si>
  <si>
    <t>QS-1887</t>
  </si>
  <si>
    <t>Коллекторная группа 1"х8 вых С РАСХОДОМЕРАМИ и индикацией температуры, в сборе, НЕРЖАВЕЙКА (1/ 3шт)</t>
  </si>
  <si>
    <t>9 092.66 руб.</t>
  </si>
  <si>
    <t>ZGR-000226</t>
  </si>
  <si>
    <t>QS-1897</t>
  </si>
  <si>
    <t>Коллекторная группа 1"х9 вых С РАСХОДОМЕРАМИ и индикацией температуры, в сборе, НЕРЖАВЕЙКА (1/ 3шт)</t>
  </si>
  <si>
    <t>10 310.57 руб.</t>
  </si>
  <si>
    <t>ZGR-000227</t>
  </si>
  <si>
    <t>QS-18107</t>
  </si>
  <si>
    <t>Коллекторная группа 1"х10 вых С РАСХОДОМЕРАМИ и индикацией температуры, в сборе, НЕРЖАВЕЙКА (1/ 3шт)</t>
  </si>
  <si>
    <t>11 232.78 руб.</t>
  </si>
  <si>
    <t>ZGR-000228</t>
  </si>
  <si>
    <t>QS-18117</t>
  </si>
  <si>
    <t>Коллекторная группа 1"х11 вых С РАСХОДОМЕРАМИ и индикацией температуры, в сборе, НЕРЖАВЕЙКА (1/ 3шт)</t>
  </si>
  <si>
    <t>12 124.75 руб.</t>
  </si>
  <si>
    <t>ZGR-000229</t>
  </si>
  <si>
    <t>QS-18127</t>
  </si>
  <si>
    <t>Коллекторная группа 1"х12 вых С РАСХОДОМЕРАМИ и индикацией температуры, в сборе, НЕРЖАВЕЙКА (1/ 3шт)</t>
  </si>
  <si>
    <t>13 046.95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</si>
</sst>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  <fill>
      <patternFill patternType="solid">
        <fgColor rgb="F2F2F2"/>
        <bgColor rgb="F2F2F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  <xf xfId="0" fontId="1" numFmtId="0" fillId="6" borderId="1" applyFont="1" applyNumberFormat="0" applyFill="1" applyBorder="1" applyAlignment="1">
      <alignment horizontal="general" vertical="center" textRotation="0" wrapText="true" shrinkToFit="false" indent="5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0a8f8e_ceda_11eb_82cb_003048fd731b_a1555446_602e_11ec_a20b_00259070b4871.jpeg"/><Relationship Id="rId2" Type="http://schemas.openxmlformats.org/officeDocument/2006/relationships/image" Target="../media/970a8f90_ceda_11eb_82cb_003048fd731b_a1555447_602e_11ec_a20b_00259070b4872.jpeg"/><Relationship Id="rId3" Type="http://schemas.openxmlformats.org/officeDocument/2006/relationships/image" Target="../media/970a8f92_ceda_11eb_82cb_003048fd731b_a1555448_602e_11ec_a20b_00259070b4873.jpeg"/><Relationship Id="rId4" Type="http://schemas.openxmlformats.org/officeDocument/2006/relationships/image" Target="../media/970a8f94_ceda_11eb_82cb_003048fd731b_a1555449_602e_11ec_a20b_00259070b4874.jpeg"/><Relationship Id="rId5" Type="http://schemas.openxmlformats.org/officeDocument/2006/relationships/image" Target="../media/970a8f96_ceda_11eb_82cb_003048fd731b_a155544a_602e_11ec_a20b_00259070b4875.jpeg"/><Relationship Id="rId6" Type="http://schemas.openxmlformats.org/officeDocument/2006/relationships/image" Target="../media/970a8f98_ceda_11eb_82cb_003048fd731b_a155544b_602e_11ec_a20b_00259070b4876.jpeg"/><Relationship Id="rId7" Type="http://schemas.openxmlformats.org/officeDocument/2006/relationships/image" Target="../media/970a8f9a_ceda_11eb_82cb_003048fd731b_a155544c_602e_11ec_a20b_00259070b4877.jpeg"/><Relationship Id="rId8" Type="http://schemas.openxmlformats.org/officeDocument/2006/relationships/image" Target="../media/970a8f9c_ceda_11eb_82cb_003048fd731b_a155544d_602e_11ec_a20b_00259070b4878.jpeg"/><Relationship Id="rId9" Type="http://schemas.openxmlformats.org/officeDocument/2006/relationships/image" Target="../media/970a8f9e_ceda_11eb_82cb_003048fd731b_a155544e_602e_11ec_a20b_00259070b4879.jpeg"/><Relationship Id="rId10" Type="http://schemas.openxmlformats.org/officeDocument/2006/relationships/image" Target="../media/970a8fa0_ceda_11eb_82cb_003048fd731b_a155544f_602e_11ec_a20b_00259070b48710.jpeg"/><Relationship Id="rId11" Type="http://schemas.openxmlformats.org/officeDocument/2006/relationships/image" Target="../media/970a8fa2_ceda_11eb_82cb_003048fd731b_a1555450_602e_11ec_a20b_00259070b48711.jpeg"/><Relationship Id="rId12" Type="http://schemas.openxmlformats.org/officeDocument/2006/relationships/image" Target="../media/3613e6fd_1867_11ed_a2f9_00259070b487_f50da9dc_c05b_11ee_a549_047c1617b14312.jpeg"/><Relationship Id="rId13" Type="http://schemas.openxmlformats.org/officeDocument/2006/relationships/image" Target="../media/3613e6ff_1867_11ed_a2f9_00259070b487_f50da9dd_c05b_11ee_a549_047c1617b14313.jpeg"/><Relationship Id="rId14" Type="http://schemas.openxmlformats.org/officeDocument/2006/relationships/image" Target="../media/3613e701_1867_11ed_a2f9_00259070b487_f50da9de_c05b_11ee_a549_047c1617b14314.jpeg"/><Relationship Id="rId15" Type="http://schemas.openxmlformats.org/officeDocument/2006/relationships/image" Target="../media/3613e703_1867_11ed_a2f9_00259070b487_f50da9df_c05b_11ee_a549_047c1617b14315.jpeg"/><Relationship Id="rId16" Type="http://schemas.openxmlformats.org/officeDocument/2006/relationships/image" Target="../media/3613e705_1867_11ed_a2f9_00259070b487_f50da9e0_c05b_11ee_a549_047c1617b14316.jpeg"/><Relationship Id="rId17" Type="http://schemas.openxmlformats.org/officeDocument/2006/relationships/image" Target="../media/3613e707_1867_11ed_a2f9_00259070b487_f50da9e1_c05b_11ee_a549_047c1617b14317.jpeg"/><Relationship Id="rId18" Type="http://schemas.openxmlformats.org/officeDocument/2006/relationships/image" Target="../media/3613e709_1867_11ed_a2f9_00259070b487_f50da9e2_c05b_11ee_a549_047c1617b14318.jpeg"/><Relationship Id="rId19" Type="http://schemas.openxmlformats.org/officeDocument/2006/relationships/image" Target="../media/3613e70b_1867_11ed_a2f9_00259070b487_f50da9e3_c05b_11ee_a549_047c1617b14319.jpeg"/><Relationship Id="rId20" Type="http://schemas.openxmlformats.org/officeDocument/2006/relationships/image" Target="../media/3613e70d_1867_11ed_a2f9_00259070b487_f50da9d9_c05b_11ee_a549_047c1617b14320.jpeg"/><Relationship Id="rId21" Type="http://schemas.openxmlformats.org/officeDocument/2006/relationships/image" Target="../media/3613e70f_1867_11ed_a2f9_00259070b487_f50da9da_c05b_11ee_a549_047c1617b14321.jpeg"/><Relationship Id="rId22" Type="http://schemas.openxmlformats.org/officeDocument/2006/relationships/image" Target="../media/3613e711_1867_11ed_a2f9_00259070b487_f50da9db_c05b_11ee_a549_047c1617b14322.jpeg"/><Relationship Id="rId23" Type="http://schemas.openxmlformats.org/officeDocument/2006/relationships/image" Target="../media/e7a442c7_c2d4_11ee_a54c_047c1617b143_a325963d_c48a_11f0_a801_047c1617b14323.jpeg"/><Relationship Id="rId24" Type="http://schemas.openxmlformats.org/officeDocument/2006/relationships/image" Target="../media/e7a442c9_c2d4_11ee_a54c_047c1617b143_a325963f_c48a_11f0_a801_047c1617b14324.jpeg"/><Relationship Id="rId25" Type="http://schemas.openxmlformats.org/officeDocument/2006/relationships/image" Target="../media/e7a442cb_c2d4_11ee_a54c_047c1617b143_a3259641_c48a_11f0_a801_047c1617b14325.jpeg"/><Relationship Id="rId26" Type="http://schemas.openxmlformats.org/officeDocument/2006/relationships/image" Target="../media/e7a442cd_c2d4_11ee_a54c_047c1617b143_a3259643_c48a_11f0_a801_047c1617b14326.jpeg"/><Relationship Id="rId27" Type="http://schemas.openxmlformats.org/officeDocument/2006/relationships/image" Target="../media/e7a442cf_c2d4_11ee_a54c_047c1617b143_a3259645_c48a_11f0_a801_047c1617b14327.jpeg"/><Relationship Id="rId28" Type="http://schemas.openxmlformats.org/officeDocument/2006/relationships/image" Target="../media/e7a442d1_c2d4_11ee_a54c_047c1617b143_a3259647_c48a_11f0_a801_047c1617b14328.jpeg"/><Relationship Id="rId29" Type="http://schemas.openxmlformats.org/officeDocument/2006/relationships/image" Target="../media/e7a442d3_c2d4_11ee_a54c_047c1617b143_a3259649_c48a_11f0_a801_047c1617b14329.jpeg"/><Relationship Id="rId30" Type="http://schemas.openxmlformats.org/officeDocument/2006/relationships/image" Target="../media/e7a442d5_c2d4_11ee_a54c_047c1617b143_a3259637_c48a_11f0_a801_047c1617b14330.jpeg"/><Relationship Id="rId31" Type="http://schemas.openxmlformats.org/officeDocument/2006/relationships/image" Target="../media/e7a442d7_c2d4_11ee_a54c_047c1617b143_a3259639_c48a_11f0_a801_047c1617b14331.jpeg"/><Relationship Id="rId32" Type="http://schemas.openxmlformats.org/officeDocument/2006/relationships/image" Target="../media/e7a442d9_c2d4_11ee_a54c_047c1617b143_a325963b_c48a_11f0_a801_047c1617b1433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1" name="Image_7" descr="Image_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2" name="Image_8" descr="Image_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3" name="Image_9" descr="Image_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4" name="Image_10" descr="Image_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5" name="Image_11" descr="Image_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6" name="Image_12" descr="Image_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7" name="Image_13" descr="Image_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8" name="Image_14" descr="Image_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9" name="Image_15" descr="Image_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0" name="Image_16" descr="Image_1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1" name="Image_17" descr="Image_1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2" name="Image_19" descr="Image_19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3" name="Image_20" descr="Image_20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4" name="Image_21" descr="Image_21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5" name="Image_22" descr="Image_22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6" name="Image_23" descr="Image_23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7" name="Image_24" descr="Image_24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8" name="Image_25" descr="Image_25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19" name="Image_26" descr="Image_26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0" name="Image_27" descr="Image_27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1" name="Image_28" descr="Image_28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2" name="Image_29" descr="Image_29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3" name="Image_31" descr="Image_31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4" name="Image_32" descr="Image_32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5" name="Image_33" descr="Image_33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6" name="Image_34" descr="Image_34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7" name="Image_35" descr="Image_35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8" name="Image_36" descr="Image_36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29" name="Image_37" descr="Image_37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0" name="Image_38" descr="Image_38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1" name="Image_39" descr="Image_39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2" name="Image_40" descr="Image_40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6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outlineLevel="4">
      <c r="A6" s="10" t="s">
        <v>14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5"/>
    </row>
    <row r="7" spans="1:12" customHeight="1" ht="105" outlineLevel="6">
      <c r="A7" s="1"/>
      <c r="B7" s="1">
        <v>834480</v>
      </c>
      <c r="C7" s="1" t="s">
        <v>15</v>
      </c>
      <c r="D7" s="1" t="s">
        <v>16</v>
      </c>
      <c r="E7" s="2" t="s">
        <v>17</v>
      </c>
      <c r="F7" s="2" t="s">
        <v>18</v>
      </c>
      <c r="G7" s="2">
        <v>4</v>
      </c>
      <c r="H7" s="2">
        <v>0</v>
      </c>
      <c r="I7" s="1">
        <v>0</v>
      </c>
      <c r="J7" s="3" t="s">
        <v>19</v>
      </c>
      <c r="K7" s="2" t="str">
        <f>J7*3293.41</f>
        <v>0</v>
      </c>
      <c r="L7" s="5"/>
    </row>
    <row r="8" spans="1:12" customHeight="1" ht="105" outlineLevel="6">
      <c r="A8" s="1"/>
      <c r="B8" s="1">
        <v>834481</v>
      </c>
      <c r="C8" s="1" t="s">
        <v>20</v>
      </c>
      <c r="D8" s="1" t="s">
        <v>21</v>
      </c>
      <c r="E8" s="2" t="s">
        <v>22</v>
      </c>
      <c r="F8" s="2" t="s">
        <v>23</v>
      </c>
      <c r="G8" s="2">
        <v>3</v>
      </c>
      <c r="H8" s="2">
        <v>0</v>
      </c>
      <c r="I8" s="1">
        <v>0</v>
      </c>
      <c r="J8" s="3" t="s">
        <v>19</v>
      </c>
      <c r="K8" s="2" t="str">
        <f>J8*4666.70</f>
        <v>0</v>
      </c>
      <c r="L8" s="5"/>
    </row>
    <row r="9" spans="1:12" customHeight="1" ht="105" outlineLevel="6">
      <c r="A9" s="1"/>
      <c r="B9" s="1">
        <v>834482</v>
      </c>
      <c r="C9" s="1" t="s">
        <v>24</v>
      </c>
      <c r="D9" s="1" t="s">
        <v>25</v>
      </c>
      <c r="E9" s="2" t="s">
        <v>26</v>
      </c>
      <c r="F9" s="2" t="s">
        <v>27</v>
      </c>
      <c r="G9" s="2">
        <v>2</v>
      </c>
      <c r="H9" s="2">
        <v>0</v>
      </c>
      <c r="I9" s="1">
        <v>0</v>
      </c>
      <c r="J9" s="3" t="s">
        <v>19</v>
      </c>
      <c r="K9" s="2" t="str">
        <f>J9*6043.46</f>
        <v>0</v>
      </c>
      <c r="L9" s="5"/>
    </row>
    <row r="10" spans="1:12" customHeight="1" ht="105" outlineLevel="6">
      <c r="A10" s="1"/>
      <c r="B10" s="1">
        <v>834483</v>
      </c>
      <c r="C10" s="1" t="s">
        <v>28</v>
      </c>
      <c r="D10" s="1" t="s">
        <v>29</v>
      </c>
      <c r="E10" s="2" t="s">
        <v>30</v>
      </c>
      <c r="F10" s="2" t="s">
        <v>31</v>
      </c>
      <c r="G10" s="2">
        <v>2</v>
      </c>
      <c r="H10" s="2">
        <v>0</v>
      </c>
      <c r="I10" s="1">
        <v>0</v>
      </c>
      <c r="J10" s="3" t="s">
        <v>19</v>
      </c>
      <c r="K10" s="2" t="str">
        <f>J10*7422.46</f>
        <v>0</v>
      </c>
      <c r="L10" s="5"/>
    </row>
    <row r="11" spans="1:12" customHeight="1" ht="105" outlineLevel="6">
      <c r="A11" s="1"/>
      <c r="B11" s="1">
        <v>834484</v>
      </c>
      <c r="C11" s="1" t="s">
        <v>32</v>
      </c>
      <c r="D11" s="1" t="s">
        <v>33</v>
      </c>
      <c r="E11" s="2" t="s">
        <v>34</v>
      </c>
      <c r="F11" s="2" t="s">
        <v>35</v>
      </c>
      <c r="G11" s="2">
        <v>2</v>
      </c>
      <c r="H11" s="2">
        <v>0</v>
      </c>
      <c r="I11" s="1">
        <v>0</v>
      </c>
      <c r="J11" s="3" t="s">
        <v>19</v>
      </c>
      <c r="K11" s="2" t="str">
        <f>J11*8799.23</f>
        <v>0</v>
      </c>
      <c r="L11" s="5"/>
    </row>
    <row r="12" spans="1:12" customHeight="1" ht="105" outlineLevel="6">
      <c r="A12" s="1"/>
      <c r="B12" s="1">
        <v>834485</v>
      </c>
      <c r="C12" s="1" t="s">
        <v>36</v>
      </c>
      <c r="D12" s="1" t="s">
        <v>37</v>
      </c>
      <c r="E12" s="2" t="s">
        <v>38</v>
      </c>
      <c r="F12" s="2" t="s">
        <v>39</v>
      </c>
      <c r="G12" s="2">
        <v>4</v>
      </c>
      <c r="H12" s="2">
        <v>0</v>
      </c>
      <c r="I12" s="1">
        <v>0</v>
      </c>
      <c r="J12" s="3" t="s">
        <v>19</v>
      </c>
      <c r="K12" s="2" t="str">
        <f>J12*10178.23</f>
        <v>0</v>
      </c>
      <c r="L12" s="5"/>
    </row>
    <row r="13" spans="1:12" customHeight="1" ht="105" outlineLevel="6">
      <c r="A13" s="1"/>
      <c r="B13" s="1">
        <v>834486</v>
      </c>
      <c r="C13" s="1" t="s">
        <v>40</v>
      </c>
      <c r="D13" s="1" t="s">
        <v>41</v>
      </c>
      <c r="E13" s="2" t="s">
        <v>42</v>
      </c>
      <c r="F13" s="2" t="s">
        <v>43</v>
      </c>
      <c r="G13" s="2">
        <v>6</v>
      </c>
      <c r="H13" s="2">
        <v>0</v>
      </c>
      <c r="I13" s="1">
        <v>0</v>
      </c>
      <c r="J13" s="3" t="s">
        <v>19</v>
      </c>
      <c r="K13" s="2" t="str">
        <f>J13*13751.64</f>
        <v>0</v>
      </c>
      <c r="L13" s="5"/>
    </row>
    <row r="14" spans="1:12" customHeight="1" ht="105" outlineLevel="6">
      <c r="A14" s="1"/>
      <c r="B14" s="1">
        <v>834487</v>
      </c>
      <c r="C14" s="1" t="s">
        <v>44</v>
      </c>
      <c r="D14" s="1" t="s">
        <v>45</v>
      </c>
      <c r="E14" s="2" t="s">
        <v>46</v>
      </c>
      <c r="F14" s="2" t="s">
        <v>47</v>
      </c>
      <c r="G14" s="2">
        <v>6</v>
      </c>
      <c r="H14" s="2">
        <v>0</v>
      </c>
      <c r="I14" s="1">
        <v>0</v>
      </c>
      <c r="J14" s="3" t="s">
        <v>19</v>
      </c>
      <c r="K14" s="2" t="str">
        <f>J14*15398.34</f>
        <v>0</v>
      </c>
      <c r="L14" s="5"/>
    </row>
    <row r="15" spans="1:12" customHeight="1" ht="105" outlineLevel="6">
      <c r="A15" s="1"/>
      <c r="B15" s="1">
        <v>834488</v>
      </c>
      <c r="C15" s="1" t="s">
        <v>48</v>
      </c>
      <c r="D15" s="1" t="s">
        <v>49</v>
      </c>
      <c r="E15" s="2" t="s">
        <v>50</v>
      </c>
      <c r="F15" s="2" t="s">
        <v>51</v>
      </c>
      <c r="G15" s="2">
        <v>3</v>
      </c>
      <c r="H15" s="2">
        <v>0</v>
      </c>
      <c r="I15" s="1">
        <v>0</v>
      </c>
      <c r="J15" s="3" t="s">
        <v>19</v>
      </c>
      <c r="K15" s="2" t="str">
        <f>J15*17045.05</f>
        <v>0</v>
      </c>
      <c r="L15" s="5"/>
    </row>
    <row r="16" spans="1:12" customHeight="1" ht="105" outlineLevel="6">
      <c r="A16" s="1"/>
      <c r="B16" s="1">
        <v>834489</v>
      </c>
      <c r="C16" s="1" t="s">
        <v>52</v>
      </c>
      <c r="D16" s="1" t="s">
        <v>53</v>
      </c>
      <c r="E16" s="2" t="s">
        <v>54</v>
      </c>
      <c r="F16" s="2" t="s">
        <v>55</v>
      </c>
      <c r="G16" s="2">
        <v>0</v>
      </c>
      <c r="H16" s="2">
        <v>0</v>
      </c>
      <c r="I16" s="1">
        <v>0</v>
      </c>
      <c r="J16" s="3" t="s">
        <v>19</v>
      </c>
      <c r="K16" s="2" t="str">
        <f>J16*14631.61</f>
        <v>0</v>
      </c>
      <c r="L16" s="5"/>
    </row>
    <row r="17" spans="1:12" customHeight="1" ht="105" outlineLevel="6">
      <c r="A17" s="1"/>
      <c r="B17" s="1">
        <v>834490</v>
      </c>
      <c r="C17" s="1" t="s">
        <v>56</v>
      </c>
      <c r="D17" s="1" t="s">
        <v>57</v>
      </c>
      <c r="E17" s="2" t="s">
        <v>58</v>
      </c>
      <c r="F17" s="2" t="s">
        <v>59</v>
      </c>
      <c r="G17" s="2">
        <v>2</v>
      </c>
      <c r="H17" s="2">
        <v>0</v>
      </c>
      <c r="I17" s="1">
        <v>0</v>
      </c>
      <c r="J17" s="3" t="s">
        <v>19</v>
      </c>
      <c r="K17" s="2" t="str">
        <f>J17*17731.57</f>
        <v>0</v>
      </c>
      <c r="L17" s="5"/>
    </row>
    <row r="18" spans="1:12" outlineLevel="4">
      <c r="A18" s="10" t="s">
        <v>60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5"/>
    </row>
    <row r="19" spans="1:12" customHeight="1" ht="105" outlineLevel="6">
      <c r="A19" s="1"/>
      <c r="B19" s="1">
        <v>868673</v>
      </c>
      <c r="C19" s="1" t="s">
        <v>61</v>
      </c>
      <c r="D19" s="1" t="s">
        <v>62</v>
      </c>
      <c r="E19" s="2" t="s">
        <v>63</v>
      </c>
      <c r="F19" s="2" t="s">
        <v>64</v>
      </c>
      <c r="G19" s="2">
        <v>3</v>
      </c>
      <c r="H19" s="2">
        <v>0</v>
      </c>
      <c r="I19" s="1">
        <v>0</v>
      </c>
      <c r="J19" s="3" t="s">
        <v>19</v>
      </c>
      <c r="K19" s="2" t="str">
        <f>J19*4203.58</f>
        <v>0</v>
      </c>
      <c r="L19" s="5"/>
    </row>
    <row r="20" spans="1:12" customHeight="1" ht="105" outlineLevel="6">
      <c r="A20" s="1"/>
      <c r="B20" s="1">
        <v>868674</v>
      </c>
      <c r="C20" s="1" t="s">
        <v>65</v>
      </c>
      <c r="D20" s="1" t="s">
        <v>66</v>
      </c>
      <c r="E20" s="2" t="s">
        <v>67</v>
      </c>
      <c r="F20" s="2" t="s">
        <v>68</v>
      </c>
      <c r="G20" s="2">
        <v>3</v>
      </c>
      <c r="H20" s="2">
        <v>0</v>
      </c>
      <c r="I20" s="1">
        <v>0</v>
      </c>
      <c r="J20" s="3" t="s">
        <v>19</v>
      </c>
      <c r="K20" s="2" t="str">
        <f>J20*4395.98</f>
        <v>0</v>
      </c>
      <c r="L20" s="5"/>
    </row>
    <row r="21" spans="1:12" customHeight="1" ht="105" outlineLevel="6">
      <c r="A21" s="1"/>
      <c r="B21" s="1">
        <v>868675</v>
      </c>
      <c r="C21" s="1" t="s">
        <v>69</v>
      </c>
      <c r="D21" s="1" t="s">
        <v>70</v>
      </c>
      <c r="E21" s="2" t="s">
        <v>71</v>
      </c>
      <c r="F21" s="2" t="s">
        <v>72</v>
      </c>
      <c r="G21" s="2">
        <v>2</v>
      </c>
      <c r="H21" s="2">
        <v>0</v>
      </c>
      <c r="I21" s="1">
        <v>0</v>
      </c>
      <c r="J21" s="3" t="s">
        <v>19</v>
      </c>
      <c r="K21" s="2" t="str">
        <f>J21*4976.39</f>
        <v>0</v>
      </c>
      <c r="L21" s="5"/>
    </row>
    <row r="22" spans="1:12" customHeight="1" ht="105" outlineLevel="6">
      <c r="A22" s="1"/>
      <c r="B22" s="1">
        <v>868676</v>
      </c>
      <c r="C22" s="1" t="s">
        <v>73</v>
      </c>
      <c r="D22" s="1" t="s">
        <v>74</v>
      </c>
      <c r="E22" s="2" t="s">
        <v>75</v>
      </c>
      <c r="F22" s="2" t="s">
        <v>76</v>
      </c>
      <c r="G22" s="2">
        <v>3</v>
      </c>
      <c r="H22" s="2">
        <v>0</v>
      </c>
      <c r="I22" s="1">
        <v>0</v>
      </c>
      <c r="J22" s="3" t="s">
        <v>19</v>
      </c>
      <c r="K22" s="2" t="str">
        <f>J22*5772.61</f>
        <v>0</v>
      </c>
      <c r="L22" s="5"/>
    </row>
    <row r="23" spans="1:12" customHeight="1" ht="105" outlineLevel="6">
      <c r="A23" s="1"/>
      <c r="B23" s="1">
        <v>868677</v>
      </c>
      <c r="C23" s="1" t="s">
        <v>77</v>
      </c>
      <c r="D23" s="1" t="s">
        <v>78</v>
      </c>
      <c r="E23" s="2" t="s">
        <v>79</v>
      </c>
      <c r="F23" s="2" t="s">
        <v>80</v>
      </c>
      <c r="G23" s="2">
        <v>3</v>
      </c>
      <c r="H23" s="2">
        <v>0</v>
      </c>
      <c r="I23" s="1">
        <v>0</v>
      </c>
      <c r="J23" s="3" t="s">
        <v>19</v>
      </c>
      <c r="K23" s="2" t="str">
        <f>J23*6994.18</f>
        <v>0</v>
      </c>
      <c r="L23" s="5"/>
    </row>
    <row r="24" spans="1:12" customHeight="1" ht="105" outlineLevel="6">
      <c r="A24" s="1"/>
      <c r="B24" s="1">
        <v>868678</v>
      </c>
      <c r="C24" s="1" t="s">
        <v>81</v>
      </c>
      <c r="D24" s="1" t="s">
        <v>82</v>
      </c>
      <c r="E24" s="2" t="s">
        <v>83</v>
      </c>
      <c r="F24" s="2" t="s">
        <v>84</v>
      </c>
      <c r="G24" s="2">
        <v>4</v>
      </c>
      <c r="H24" s="2">
        <v>0</v>
      </c>
      <c r="I24" s="1">
        <v>0</v>
      </c>
      <c r="J24" s="3" t="s">
        <v>19</v>
      </c>
      <c r="K24" s="2" t="str">
        <f>J24*7832.31</f>
        <v>0</v>
      </c>
      <c r="L24" s="5"/>
    </row>
    <row r="25" spans="1:12" customHeight="1" ht="105" outlineLevel="6">
      <c r="A25" s="1"/>
      <c r="B25" s="1">
        <v>868679</v>
      </c>
      <c r="C25" s="1" t="s">
        <v>85</v>
      </c>
      <c r="D25" s="1" t="s">
        <v>86</v>
      </c>
      <c r="E25" s="2" t="s">
        <v>87</v>
      </c>
      <c r="F25" s="2" t="s">
        <v>88</v>
      </c>
      <c r="G25" s="2">
        <v>3</v>
      </c>
      <c r="H25" s="2">
        <v>0</v>
      </c>
      <c r="I25" s="1">
        <v>0</v>
      </c>
      <c r="J25" s="3" t="s">
        <v>19</v>
      </c>
      <c r="K25" s="2" t="str">
        <f>J25*8618.06</f>
        <v>0</v>
      </c>
      <c r="L25" s="5"/>
    </row>
    <row r="26" spans="1:12" customHeight="1" ht="105" outlineLevel="6">
      <c r="A26" s="1"/>
      <c r="B26" s="1">
        <v>868680</v>
      </c>
      <c r="C26" s="1" t="s">
        <v>89</v>
      </c>
      <c r="D26" s="1" t="s">
        <v>90</v>
      </c>
      <c r="E26" s="2" t="s">
        <v>91</v>
      </c>
      <c r="F26" s="2" t="s">
        <v>92</v>
      </c>
      <c r="G26" s="2">
        <v>4</v>
      </c>
      <c r="H26" s="2">
        <v>0</v>
      </c>
      <c r="I26" s="1">
        <v>0</v>
      </c>
      <c r="J26" s="3" t="s">
        <v>19</v>
      </c>
      <c r="K26" s="2" t="str">
        <f>J26*8983.37</f>
        <v>0</v>
      </c>
      <c r="L26" s="5"/>
    </row>
    <row r="27" spans="1:12" customHeight="1" ht="105" outlineLevel="6">
      <c r="A27" s="1"/>
      <c r="B27" s="1">
        <v>868681</v>
      </c>
      <c r="C27" s="1" t="s">
        <v>93</v>
      </c>
      <c r="D27" s="1" t="s">
        <v>94</v>
      </c>
      <c r="E27" s="2" t="s">
        <v>95</v>
      </c>
      <c r="F27" s="2" t="s">
        <v>96</v>
      </c>
      <c r="G27" s="2">
        <v>4</v>
      </c>
      <c r="H27" s="2">
        <v>0</v>
      </c>
      <c r="I27" s="1">
        <v>0</v>
      </c>
      <c r="J27" s="3" t="s">
        <v>19</v>
      </c>
      <c r="K27" s="2" t="str">
        <f>J27*10269.17</f>
        <v>0</v>
      </c>
      <c r="L27" s="5"/>
    </row>
    <row r="28" spans="1:12" customHeight="1" ht="105" outlineLevel="6">
      <c r="A28" s="1"/>
      <c r="B28" s="1">
        <v>868682</v>
      </c>
      <c r="C28" s="1" t="s">
        <v>97</v>
      </c>
      <c r="D28" s="1" t="s">
        <v>98</v>
      </c>
      <c r="E28" s="2" t="s">
        <v>99</v>
      </c>
      <c r="F28" s="2" t="s">
        <v>100</v>
      </c>
      <c r="G28" s="2">
        <v>3</v>
      </c>
      <c r="H28" s="2">
        <v>0</v>
      </c>
      <c r="I28" s="1">
        <v>0</v>
      </c>
      <c r="J28" s="3" t="s">
        <v>19</v>
      </c>
      <c r="K28" s="2" t="str">
        <f>J28*10686.14</f>
        <v>0</v>
      </c>
      <c r="L28" s="5"/>
    </row>
    <row r="29" spans="1:12" customHeight="1" ht="105" outlineLevel="6">
      <c r="A29" s="1"/>
      <c r="B29" s="1">
        <v>868683</v>
      </c>
      <c r="C29" s="1" t="s">
        <v>101</v>
      </c>
      <c r="D29" s="1" t="s">
        <v>102</v>
      </c>
      <c r="E29" s="2" t="s">
        <v>103</v>
      </c>
      <c r="F29" s="2" t="s">
        <v>104</v>
      </c>
      <c r="G29" s="2">
        <v>4</v>
      </c>
      <c r="H29" s="2">
        <v>0</v>
      </c>
      <c r="I29" s="1">
        <v>0</v>
      </c>
      <c r="J29" s="3" t="s">
        <v>19</v>
      </c>
      <c r="K29" s="2" t="str">
        <f>J29*11524.27</f>
        <v>0</v>
      </c>
      <c r="L29" s="5"/>
    </row>
    <row r="30" spans="1:12" outlineLevel="4">
      <c r="A30" s="10" t="s">
        <v>105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5"/>
    </row>
    <row r="31" spans="1:12" customHeight="1" ht="105" outlineLevel="6">
      <c r="A31" s="1"/>
      <c r="B31" s="1">
        <v>882295</v>
      </c>
      <c r="C31" s="1" t="s">
        <v>106</v>
      </c>
      <c r="D31" s="1" t="s">
        <v>107</v>
      </c>
      <c r="E31" s="2" t="s">
        <v>108</v>
      </c>
      <c r="F31" s="2" t="s">
        <v>109</v>
      </c>
      <c r="G31" s="2">
        <v>3</v>
      </c>
      <c r="H31" s="2">
        <v>0</v>
      </c>
      <c r="I31" s="1">
        <v>0</v>
      </c>
      <c r="J31" s="3" t="s">
        <v>19</v>
      </c>
      <c r="K31" s="2" t="str">
        <f>J31*4445.57</f>
        <v>0</v>
      </c>
      <c r="L31" s="5"/>
    </row>
    <row r="32" spans="1:12" customHeight="1" ht="105" outlineLevel="6">
      <c r="A32" s="1"/>
      <c r="B32" s="1">
        <v>882296</v>
      </c>
      <c r="C32" s="1" t="s">
        <v>110</v>
      </c>
      <c r="D32" s="1" t="s">
        <v>111</v>
      </c>
      <c r="E32" s="2" t="s">
        <v>112</v>
      </c>
      <c r="F32" s="2" t="s">
        <v>113</v>
      </c>
      <c r="G32" s="2">
        <v>2</v>
      </c>
      <c r="H32" s="2">
        <v>0</v>
      </c>
      <c r="I32" s="1">
        <v>0</v>
      </c>
      <c r="J32" s="3" t="s">
        <v>19</v>
      </c>
      <c r="K32" s="2" t="str">
        <f>J32*5393.46</f>
        <v>0</v>
      </c>
      <c r="L32" s="5"/>
    </row>
    <row r="33" spans="1:12" customHeight="1" ht="105" outlineLevel="6">
      <c r="A33" s="1"/>
      <c r="B33" s="1">
        <v>882297</v>
      </c>
      <c r="C33" s="1" t="s">
        <v>114</v>
      </c>
      <c r="D33" s="1" t="s">
        <v>115</v>
      </c>
      <c r="E33" s="2" t="s">
        <v>116</v>
      </c>
      <c r="F33" s="2" t="s">
        <v>117</v>
      </c>
      <c r="G33" s="2">
        <v>2</v>
      </c>
      <c r="H33" s="2">
        <v>0</v>
      </c>
      <c r="I33" s="1">
        <v>0</v>
      </c>
      <c r="J33" s="3" t="s">
        <v>19</v>
      </c>
      <c r="K33" s="2" t="str">
        <f>J33*6225.22</f>
        <v>0</v>
      </c>
      <c r="L33" s="5"/>
    </row>
    <row r="34" spans="1:12" customHeight="1" ht="105" outlineLevel="6">
      <c r="A34" s="1"/>
      <c r="B34" s="1">
        <v>882298</v>
      </c>
      <c r="C34" s="1" t="s">
        <v>118</v>
      </c>
      <c r="D34" s="1" t="s">
        <v>119</v>
      </c>
      <c r="E34" s="2" t="s">
        <v>120</v>
      </c>
      <c r="F34" s="2" t="s">
        <v>121</v>
      </c>
      <c r="G34" s="2">
        <v>2</v>
      </c>
      <c r="H34" s="2">
        <v>0</v>
      </c>
      <c r="I34" s="1">
        <v>0</v>
      </c>
      <c r="J34" s="3" t="s">
        <v>19</v>
      </c>
      <c r="K34" s="2" t="str">
        <f>J34*7033.29</f>
        <v>0</v>
      </c>
      <c r="L34" s="5"/>
    </row>
    <row r="35" spans="1:12" customHeight="1" ht="105" outlineLevel="6">
      <c r="A35" s="1"/>
      <c r="B35" s="1">
        <v>882299</v>
      </c>
      <c r="C35" s="1" t="s">
        <v>122</v>
      </c>
      <c r="D35" s="1" t="s">
        <v>123</v>
      </c>
      <c r="E35" s="2" t="s">
        <v>124</v>
      </c>
      <c r="F35" s="2" t="s">
        <v>125</v>
      </c>
      <c r="G35" s="2">
        <v>2</v>
      </c>
      <c r="H35" s="2">
        <v>0</v>
      </c>
      <c r="I35" s="1">
        <v>0</v>
      </c>
      <c r="J35" s="3" t="s">
        <v>19</v>
      </c>
      <c r="K35" s="2" t="str">
        <f>J35*8124.86</f>
        <v>0</v>
      </c>
      <c r="L35" s="5"/>
    </row>
    <row r="36" spans="1:12" customHeight="1" ht="105" outlineLevel="6">
      <c r="A36" s="1"/>
      <c r="B36" s="1">
        <v>882300</v>
      </c>
      <c r="C36" s="1" t="s">
        <v>126</v>
      </c>
      <c r="D36" s="1" t="s">
        <v>127</v>
      </c>
      <c r="E36" s="2" t="s">
        <v>128</v>
      </c>
      <c r="F36" s="2" t="s">
        <v>129</v>
      </c>
      <c r="G36" s="2">
        <v>3</v>
      </c>
      <c r="H36" s="2">
        <v>0</v>
      </c>
      <c r="I36" s="1">
        <v>0</v>
      </c>
      <c r="J36" s="3" t="s">
        <v>19</v>
      </c>
      <c r="K36" s="2" t="str">
        <f>J36*9092.66</f>
        <v>0</v>
      </c>
      <c r="L36" s="5"/>
    </row>
    <row r="37" spans="1:12" customHeight="1" ht="105" outlineLevel="6">
      <c r="A37" s="1"/>
      <c r="B37" s="1">
        <v>882301</v>
      </c>
      <c r="C37" s="1" t="s">
        <v>130</v>
      </c>
      <c r="D37" s="1" t="s">
        <v>131</v>
      </c>
      <c r="E37" s="2" t="s">
        <v>132</v>
      </c>
      <c r="F37" s="2" t="s">
        <v>133</v>
      </c>
      <c r="G37" s="2">
        <v>3</v>
      </c>
      <c r="H37" s="2">
        <v>0</v>
      </c>
      <c r="I37" s="1">
        <v>0</v>
      </c>
      <c r="J37" s="3" t="s">
        <v>19</v>
      </c>
      <c r="K37" s="2" t="str">
        <f>J37*10310.57</f>
        <v>0</v>
      </c>
      <c r="L37" s="5"/>
    </row>
    <row r="38" spans="1:12" customHeight="1" ht="105" outlineLevel="6">
      <c r="A38" s="1"/>
      <c r="B38" s="1">
        <v>882302</v>
      </c>
      <c r="C38" s="1" t="s">
        <v>134</v>
      </c>
      <c r="D38" s="1" t="s">
        <v>135</v>
      </c>
      <c r="E38" s="2" t="s">
        <v>136</v>
      </c>
      <c r="F38" s="2" t="s">
        <v>137</v>
      </c>
      <c r="G38" s="2">
        <v>0</v>
      </c>
      <c r="H38" s="2">
        <v>0</v>
      </c>
      <c r="I38" s="1">
        <v>0</v>
      </c>
      <c r="J38" s="3" t="s">
        <v>19</v>
      </c>
      <c r="K38" s="2" t="str">
        <f>J38*11232.78</f>
        <v>0</v>
      </c>
      <c r="L38" s="5"/>
    </row>
    <row r="39" spans="1:12" customHeight="1" ht="105" outlineLevel="6">
      <c r="A39" s="1"/>
      <c r="B39" s="1">
        <v>882303</v>
      </c>
      <c r="C39" s="1" t="s">
        <v>138</v>
      </c>
      <c r="D39" s="1" t="s">
        <v>139</v>
      </c>
      <c r="E39" s="2" t="s">
        <v>140</v>
      </c>
      <c r="F39" s="2" t="s">
        <v>141</v>
      </c>
      <c r="G39" s="2">
        <v>4</v>
      </c>
      <c r="H39" s="2">
        <v>0</v>
      </c>
      <c r="I39" s="1">
        <v>0</v>
      </c>
      <c r="J39" s="3" t="s">
        <v>19</v>
      </c>
      <c r="K39" s="2" t="str">
        <f>J39*12124.75</f>
        <v>0</v>
      </c>
      <c r="L39" s="5"/>
    </row>
    <row r="40" spans="1:12" customHeight="1" ht="105" outlineLevel="6">
      <c r="A40" s="1"/>
      <c r="B40" s="1">
        <v>882304</v>
      </c>
      <c r="C40" s="1" t="s">
        <v>142</v>
      </c>
      <c r="D40" s="1" t="s">
        <v>143</v>
      </c>
      <c r="E40" s="2" t="s">
        <v>144</v>
      </c>
      <c r="F40" s="2" t="s">
        <v>145</v>
      </c>
      <c r="G40" s="2">
        <v>1</v>
      </c>
      <c r="H40" s="2">
        <v>0</v>
      </c>
      <c r="I40" s="1">
        <v>0</v>
      </c>
      <c r="J40" s="3" t="s">
        <v>19</v>
      </c>
      <c r="K40" s="2" t="str">
        <f>J40*13046.95</f>
        <v>0</v>
      </c>
      <c r="L4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6:K6"/>
    <mergeCell ref="A18:K18"/>
    <mergeCell ref="A30:K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2026-07-27T12:59:15+03:00</dcterms:created>
  <dcterms:modified xsi:type="dcterms:W3CDTF">2026-07-27T12:59:15+03:00</dcterms:modified>
  <dc:title>Untitled Spreadsheet</dc:title>
  <dc:description/>
  <dc:subject/>
  <cp:keywords/>
  <cp:category/>
</cp:coreProperties>
</file>