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<sst xmlns="http://schemas.openxmlformats.org/spreadsheetml/2006/main" uniqueCount="472">
  <si>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</si>
  <si>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</si>
  <si>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</si>
  <si>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</si>
  <si>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</si>
  <si>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</si>
  <si>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</si>
  <si>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</si>
  <si>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</si>
  <si>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</si>
  <si>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</si>
  <si>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</si>
  <si>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</si>
  <si>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</si>
  <si>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</si>
  <si>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</si>
  <si>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</si>
  <si>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</si>
  <si>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</si>
  <si>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</si>
  <si>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</si>
  <si>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</si>
  <si>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</si>
  <si>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</si>
  <si>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</si>
  <si>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</si>
  <si>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</si>
  <si>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</si>
  <si>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</si>
  <si>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</si>
  <si>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</si>
  <si>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</si>
  <si>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</si>
  <si>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</si>
  <si>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</si>
  <si>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</si>
  <si>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</si>
  <si>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</si>
  <si>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</si>
  <si>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</si>
  <si>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</si>
  <si>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</si>
  <si>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</si>
  <si>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</si>
  <si>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</si>
  <si>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</si>
  <si>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</si>
  <si>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</si>
  <si>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</si>
  <si>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</si>
  <si>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</si>
  <si>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</si>
  <si>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</si>
  <si>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</si>
  <si>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</si>
  <si>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</si>
  <si>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</si>
  <si>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</si>
  <si>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</si>
  <si>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</si>
  <si>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</si>
  <si>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</si>
  <si>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4 296.81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</si>
  <si>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</si>
  <si>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</si>
  <si>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</si>
  <si>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</si>
  <si>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</si>
  <si>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</si>
  <si>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</si>
  <si>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</si>
  <si>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</si>
  <si>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</si>
  <si>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</si>
  <si>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</si>
  <si>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</si>
  <si>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</si>
  <si>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</si>
  <si>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</si>
  <si>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</si>
  <si>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</si>
  <si>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</si>
  <si>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</si>
  <si>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</si>
  <si>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</si>
  <si>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</si>
  <si>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</si>
  <si>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</si>
  <si>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</si>
  <si>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</si>
  <si>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</si>
  <si>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</si>
  <si>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</si>
  <si>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</si>
  <si>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</si>
  <si>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</si>
  <si>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</si>
  <si>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</si>
  <si>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</si>
  <si>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</si>
  <si>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</si>
  <si>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</si>
  <si>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</si>
  <si>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</si>
  <si>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</si>
  <si>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</si>
  <si>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</si>
  <si>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</si>
  <si>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</si>
  <si>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</si>
  <si>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</si>
  <si>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</si>
  <si>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</si>
  <si>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</si>
  <si>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</si>
  <si>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</si>
  <si>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</si>
  <si>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</si>
  <si>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</si>
  <si>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</si>
  <si>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</si>
  <si>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</si>
  <si>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</si>
  <si>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</si>
  <si>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</si>
  <si>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</si>
  <si>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</si>
  <si>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</si>
  <si>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</si>
  <si>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</si>
  <si>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</si>
  <si>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</si>
  <si>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</si>
  <si>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</si>
  <si>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</si>
  <si>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</si>
  <si>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</si>
  <si>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</si>
  <si>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</si>
  <si>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</si>
  <si>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</si>
  <si>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</si>
  <si>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</si>
  <si>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</si>
  <si>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</si>
  <si>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</si>
  <si>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</si>
  <si>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</si>
  <si>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</si>
  <si>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</si>
  <si>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</si>
  <si>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</si>
  <si>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</si>
  <si>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</si>
  <si>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</si>
  <si>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</si>
  <si>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</si>
  <si>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</si>
  <si>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</si>
  <si>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</si>
  <si>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</si>
  <si>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</si>
  <si>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</si>
  <si>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</si>
  <si>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</si>
  <si>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</si>
  <si>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</si>
  <si>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</si>
  <si>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</si>
  <si>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</si>
  <si>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</si>
  <si>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</si>
  <si>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</si>
  <si>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</si>
  <si>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</si>
  <si>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</si>
  <si>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</si>
  <si>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</si>
  <si>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</si>
  <si>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</si>
  <si>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</si>
  <si>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</si>
  <si>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</si>
  <si>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</si>
  <si>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</si>
  <si>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</si>
  <si>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</si>
  <si>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&gt;10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</si>
  <si>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</si>
  <si>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</si>
  <si>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</si>
  <si>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</si>
  <si>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</si>
  <si>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</si>
  <si>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</si>
  <si>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</si>
  <si>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</si>
  <si>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</si>
  <si>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</si>
  <si>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</si>
  <si>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</si>
  <si>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</si>
  <si>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</si>
  <si>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</si>
  <si>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</si>
  <si>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</si>
  <si>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</si>
  <si>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</si>
  <si>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</si>
  <si>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</si>
  <si>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</si>
  <si>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</si>
  <si>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</si>
  <si>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</si>
  <si>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</si>
  <si>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</si>
  <si>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</si>
  <si>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</si>
  <si>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</si>
  <si>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</si>
  <si>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</si>
  <si>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</si>
  <si>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</si>
  <si>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</si>
  <si>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</si>
  <si>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</si>
  <si>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</si>
  <si>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</si>
  <si>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</si>
  <si>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</si>
  <si>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</si>
  <si>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</si>
  <si>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</si>
  <si>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</si>
  <si>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</si>
  <si>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</si>
  <si>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</si>
  <si>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</si>
  <si>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</si>
  <si>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</si>
  <si>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</si>
  <si>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</si>
  <si>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</si>
  <si>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</si>
  <si>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</si>
  <si>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</si>
  <si>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</si>
  <si>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</si>
  <si>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</si>
  <si>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</si>
  <si>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</si>
  <si>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</si>
  <si>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</si>
  <si>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</si>
  <si>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</si>
  <si>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</si>
  <si>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</si>
  <si>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</si>
  <si>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</si>
  <si>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</si>
  <si>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</si>
  <si>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</si>
  <si>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</si>
  <si>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</si>
  <si>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</si>
  <si>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</si>
  <si>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</si>
  <si>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</si>
  <si>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</si>
  <si>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</si>
  <si>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</si>
  <si>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</si>
  <si>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</si>
  <si>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</si>
  <si>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</si>
  <si>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</si>
  <si>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</si>
  <si>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</si>
  <si>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</si>
  <si>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</si>
  <si>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</si>
  <si>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</si>
  <si>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</si>
  <si>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</si>
  <si>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</si>
  <si>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</si>
  <si>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</si>
  <si>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</si>
  <si>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</si>
  <si>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</si>
  <si>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</si>
  <si>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</si>
  <si>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</si>
  <si>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</si>
  <si>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</si>
  <si>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</si>
  <si>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</si>
  <si>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</si>
  <si>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</si>
  <si>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</si>
  <si>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</si>
  <si>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</si>
  <si>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</si>
  <si>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</si>
  <si>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</si>
  <si>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</si>
  <si>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</si>
  <si>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</si>
  <si>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</si>
  <si>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</si>
  <si>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</si>
  <si>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</si>
  <si>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</si>
  <si>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</si>
  <si>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</si>
  <si>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</si>
  <si>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</si>
  <si>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</si>
  <si>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</si>
  <si>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</si>
  <si>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</si>
  <si>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</si>
  <si>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</si>
  <si>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</si>
  <si>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</si>
  <si>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</si>
  <si>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</si>
  <si>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</si>
  <si>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</si>
  <si>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</si>
  <si>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</si>
  <si>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</si>
  <si>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</si>
  <si>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</si>
  <si>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109.48 руб.</t>
  </si>
  <si>
    <t>SIO-100206</t>
  </si>
  <si>
    <t>5819Е</t>
  </si>
  <si>
    <t>Соединитель (коннектор) для шланга 3/4", без аквастопа, мягкий пластик</t>
  </si>
  <si>
    <t>123.25 руб.</t>
  </si>
  <si>
    <t>SIO-100208</t>
  </si>
  <si>
    <t>5820Е</t>
  </si>
  <si>
    <t>Соединитель (коннектор) для шланга 3/4", с аквастопом, мягкий пластик</t>
  </si>
  <si>
    <t>131.07 руб.</t>
  </si>
  <si>
    <t>SIO-100209</t>
  </si>
  <si>
    <t>5808Е</t>
  </si>
  <si>
    <t>Муфта соединительная для шлангов 1/2"-1/2" мягкий пластик</t>
  </si>
  <si>
    <t>89.93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</si>
  <si>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</si>
  <si>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</si>
  <si>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</si>
  <si>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</si>
  <si>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</si>
  <si>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</si>
  <si>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</si>
  <si>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</si>
  <si>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50.83 руб.</t>
  </si>
  <si>
    <t>SIO-100213</t>
  </si>
  <si>
    <t>Тройник штуцерный под коннектор для шлангов</t>
  </si>
  <si>
    <t>62.56 руб.</t>
  </si>
  <si>
    <t>SIO-100214</t>
  </si>
  <si>
    <t>Штуцер для шлангов 1/2" внутренняя резьба, пластик</t>
  </si>
  <si>
    <t>SIO-100215</t>
  </si>
  <si>
    <t>Штуцер для шлангов 3/4" внутренняя резьба, пластик</t>
  </si>
  <si>
    <t>46.92 руб.</t>
  </si>
  <si>
    <t>SIO-100216</t>
  </si>
  <si>
    <t>Штуцер для шлангов 1/2" наружняя резьба, пластик</t>
  </si>
  <si>
    <t>45.05 руб.</t>
  </si>
  <si>
    <t>SIO-100217</t>
  </si>
  <si>
    <t>Штуцер для шлангов 3/4" наружняя резьба, пластик</t>
  </si>
  <si>
    <t>39.10 руб.</t>
  </si>
  <si>
    <t>SIO-100218</t>
  </si>
  <si>
    <t>4435-00</t>
  </si>
  <si>
    <t>Штуцер для шлангов 1/2" внутренняя резьба, пластик ЖУК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</si>
  <si>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</si>
  <si>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</si>
  <si>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</si>
  <si>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</si>
  <si>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</si>
  <si>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</si>
  <si>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</si>
  <si>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</si>
  <si>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</si>
  <si>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</si>
  <si>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</si>
  <si>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</si>
  <si>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</si>
  <si>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</si>
  <si>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</si>
  <si>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</si>
  <si>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</si>
  <si>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</si>
  <si>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</si>
  <si>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</si>
  <si>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</si>
  <si>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</si>
  <si>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</si>
  <si>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</si>
  <si>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</si>
  <si>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379.27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</si>
  <si>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</si>
  <si>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</si>
  <si>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</si>
  <si>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</si>
  <si>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</si>
  <si>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</si>
  <si>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1 063.52 руб.</t>
  </si>
  <si>
    <t>SIO-100228</t>
  </si>
  <si>
    <t>Пистолет для полива 7 режимов, металл, мягкая ручка</t>
  </si>
  <si>
    <t>1 110.44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</si>
  <si>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</si>
  <si>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</si>
  <si>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</si>
  <si>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</si>
  <si>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</si>
  <si>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</si>
  <si>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</si>
  <si>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</si>
  <si>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1 450.61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</si>
  <si>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</si>
  <si>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</si>
  <si>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</si>
  <si>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</si>
  <si>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420.96 руб.</t>
  </si>
  <si>
    <t>VER-001168</t>
  </si>
  <si>
    <t>VRQ98-4</t>
  </si>
  <si>
    <t>Поплавковый клапан с плоской штангой для емкости, 5 осей 3/4" (60/6шт)</t>
  </si>
  <si>
    <t>620.29 руб.</t>
  </si>
  <si>
    <t>VER-001169</t>
  </si>
  <si>
    <t>VRQ98-5</t>
  </si>
  <si>
    <t>Поплавковый клапан с плоской штангой для емкости, 5 осей 1" (40/4шт)</t>
  </si>
  <si>
    <t>798.79 руб.</t>
  </si>
  <si>
    <t>VER-001170</t>
  </si>
  <si>
    <t>VRQ98-6</t>
  </si>
  <si>
    <t>Поплавковый клапан с плоской штангой для емкости, 5 осей 1 1/4" (20/10шт)</t>
  </si>
  <si>
    <t>1 877.23 руб.</t>
  </si>
  <si>
    <t>VER-001171</t>
  </si>
  <si>
    <t>VRQ98-7</t>
  </si>
  <si>
    <t>Поплавковый клапан с плоской штангой для емкости, 5 осей 1 1/2" (18/6шт)</t>
  </si>
  <si>
    <t>2 809.89 руб.</t>
  </si>
  <si>
    <t>VER-001172</t>
  </si>
  <si>
    <t>VRQ98-8</t>
  </si>
  <si>
    <t>Поплавковый клапан с плоской штангой для емкости, 5 осей 2" (12/4шт)</t>
  </si>
  <si>
    <t>3 677.10 руб.</t>
  </si>
  <si>
    <t>VER-001414</t>
  </si>
  <si>
    <t>VRQ56-4</t>
  </si>
  <si>
    <t>Поплавок для клапана с плоской штангой ⌀120мм 1/2" - 3/4" (80/1шт)</t>
  </si>
  <si>
    <t>113.05 руб.</t>
  </si>
  <si>
    <t>VER-001415</t>
  </si>
  <si>
    <t>VRQ56-5</t>
  </si>
  <si>
    <t>Поплавок для клапана с плоской штангой ⌀150мм  1" (50/1шт)</t>
  </si>
  <si>
    <t>172.55 руб.</t>
  </si>
  <si>
    <t>VER-001416</t>
  </si>
  <si>
    <t>VRQ56-6</t>
  </si>
  <si>
    <t>Поплавок для клапана с плоской штангой ⌀180 мм  1 1/4" (30/1шт)</t>
  </si>
  <si>
    <t>371.88 руб.</t>
  </si>
  <si>
    <t>VER-001417</t>
  </si>
  <si>
    <t>VRQ56-7</t>
  </si>
  <si>
    <t>Поплавок для клапана с плоской штангой ⌀200 мм  11/2"- 2" (20/1шт)</t>
  </si>
  <si>
    <t>496.83 руб.</t>
  </si>
  <si>
    <t>Компрессоры</t>
  </si>
  <si>
    <t>VER-001534</t>
  </si>
  <si>
    <t>VRPA1-65</t>
  </si>
  <si>
    <t>Компрессор для септика и пруда 38Вт (4/1шт)</t>
  </si>
  <si>
    <t>11 440.36 руб.</t>
  </si>
  <si>
    <t>VER-001535</t>
  </si>
  <si>
    <t>VRPA1-80</t>
  </si>
  <si>
    <t>Компрессор для септика и пруда 55Вт (4/1шт)</t>
  </si>
  <si>
    <t>11 659.03 руб.</t>
  </si>
  <si>
    <t>VER-001536</t>
  </si>
  <si>
    <t>VRPA1-100</t>
  </si>
  <si>
    <t>Компрессор для септика и пруда 65Вт (4/1шт)</t>
  </si>
  <si>
    <t>12 066.60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</si>
</sst>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jpe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jpeg"/><Relationship Id="rId69" Type="http://schemas.openxmlformats.org/officeDocument/2006/relationships/image" Target="../media/68a14253_f120_11ee_a58b_047c1617b143_5785a73c_f129_11ee_a58b_047c1617b14369.jpe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3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3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6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-3</v>
      </c>
      <c r="H20" s="2">
        <v>0</v>
      </c>
      <c r="I20" s="1">
        <v>0</v>
      </c>
      <c r="J20" s="3" t="s">
        <v>15</v>
      </c>
      <c r="K20" s="2" t="str">
        <f>J20*4296.81</f>
        <v>0</v>
      </c>
      <c r="L20" s="5"/>
    </row>
    <row r="21" spans="1:12" outlineLevel="1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</row>
    <row r="22" spans="1:12" outlineLevel="2">
      <c r="A22" s="8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882681</v>
      </c>
      <c r="C23" s="1" t="s">
        <v>65</v>
      </c>
      <c r="D23" s="1"/>
      <c r="E23" s="2" t="s">
        <v>66</v>
      </c>
      <c r="F23" s="2" t="s">
        <v>67</v>
      </c>
      <c r="G23" s="2">
        <v>7</v>
      </c>
      <c r="H23" s="2">
        <v>0</v>
      </c>
      <c r="I23" s="1">
        <v>0</v>
      </c>
      <c r="J23" s="3" t="s">
        <v>68</v>
      </c>
      <c r="K23" s="2" t="str">
        <f>J23*1002.56</f>
        <v>0</v>
      </c>
      <c r="L23" s="5"/>
    </row>
    <row r="24" spans="1:12" customHeight="1" ht="105" outlineLevel="4">
      <c r="A24" s="1"/>
      <c r="B24" s="1">
        <v>882682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68</v>
      </c>
      <c r="K24" s="2" t="str">
        <f>J24*2005.13</f>
        <v>0</v>
      </c>
      <c r="L24" s="5"/>
    </row>
    <row r="25" spans="1:12" customHeight="1" ht="105" outlineLevel="4">
      <c r="A25" s="1"/>
      <c r="B25" s="1">
        <v>882683</v>
      </c>
      <c r="C25" s="1" t="s">
        <v>72</v>
      </c>
      <c r="D25" s="1"/>
      <c r="E25" s="2" t="s">
        <v>73</v>
      </c>
      <c r="F25" s="2" t="s">
        <v>74</v>
      </c>
      <c r="G25" s="2" t="s">
        <v>41</v>
      </c>
      <c r="H25" s="2">
        <v>0</v>
      </c>
      <c r="I25" s="1">
        <v>0</v>
      </c>
      <c r="J25" s="3" t="s">
        <v>68</v>
      </c>
      <c r="K25" s="2" t="str">
        <f>J25*1403.59</f>
        <v>0</v>
      </c>
      <c r="L25" s="5"/>
    </row>
    <row r="26" spans="1:12" customHeight="1" ht="105" outlineLevel="4">
      <c r="A26" s="1"/>
      <c r="B26" s="1">
        <v>882684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68</v>
      </c>
      <c r="K26" s="2" t="str">
        <f>J26*2807.18</f>
        <v>0</v>
      </c>
      <c r="L26" s="5"/>
    </row>
    <row r="27" spans="1:12" customHeight="1" ht="105" outlineLevel="4">
      <c r="A27" s="1"/>
      <c r="B27" s="1">
        <v>882685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68</v>
      </c>
      <c r="K27" s="2" t="str">
        <f>J27*979.36</f>
        <v>0</v>
      </c>
      <c r="L27" s="5"/>
    </row>
    <row r="28" spans="1:12" customHeight="1" ht="105" outlineLevel="4">
      <c r="A28" s="1"/>
      <c r="B28" s="1">
        <v>882686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68</v>
      </c>
      <c r="K28" s="2" t="str">
        <f>J28*1958.72</f>
        <v>0</v>
      </c>
      <c r="L28" s="5"/>
    </row>
    <row r="29" spans="1:12" customHeight="1" ht="105" outlineLevel="4">
      <c r="A29" s="1"/>
      <c r="B29" s="1">
        <v>882687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68</v>
      </c>
      <c r="K29" s="2" t="str">
        <f>J29*1371.10</f>
        <v>0</v>
      </c>
      <c r="L29" s="5"/>
    </row>
    <row r="30" spans="1:12" customHeight="1" ht="105" outlineLevel="4">
      <c r="A30" s="1"/>
      <c r="B30" s="1">
        <v>882688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68</v>
      </c>
      <c r="K30" s="2" t="str">
        <f>J30*2742.20</f>
        <v>0</v>
      </c>
      <c r="L30" s="5"/>
    </row>
    <row r="31" spans="1:12" customHeight="1" ht="105" outlineLevel="4">
      <c r="A31" s="1"/>
      <c r="B31" s="1">
        <v>882689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68</v>
      </c>
      <c r="K31" s="2" t="str">
        <f>J31*1455.77</f>
        <v>0</v>
      </c>
      <c r="L31" s="5"/>
    </row>
    <row r="32" spans="1:12" customHeight="1" ht="105" outlineLevel="4">
      <c r="A32" s="1"/>
      <c r="B32" s="1">
        <v>882690</v>
      </c>
      <c r="C32" s="1" t="s">
        <v>93</v>
      </c>
      <c r="D32" s="1"/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68</v>
      </c>
      <c r="K32" s="2" t="str">
        <f>J32*2911.53</f>
        <v>0</v>
      </c>
      <c r="L32" s="5"/>
    </row>
    <row r="33" spans="1:12" customHeight="1" ht="105" outlineLevel="4">
      <c r="A33" s="1"/>
      <c r="B33" s="1">
        <v>882691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68</v>
      </c>
      <c r="K33" s="2" t="str">
        <f>J33*2426.28</f>
        <v>0</v>
      </c>
      <c r="L33" s="5"/>
    </row>
    <row r="34" spans="1:12" customHeight="1" ht="105" outlineLevel="4">
      <c r="A34" s="1"/>
      <c r="B34" s="1">
        <v>882692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68</v>
      </c>
      <c r="K34" s="2" t="str">
        <f>J34*4852.55</f>
        <v>0</v>
      </c>
      <c r="L34" s="5"/>
    </row>
    <row r="35" spans="1:12" customHeight="1" ht="105" outlineLevel="4">
      <c r="A35" s="1"/>
      <c r="B35" s="1">
        <v>882693</v>
      </c>
      <c r="C35" s="1" t="s">
        <v>102</v>
      </c>
      <c r="D35" s="1"/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68</v>
      </c>
      <c r="K35" s="2" t="str">
        <f>J35*1462.21</f>
        <v>0</v>
      </c>
      <c r="L35" s="5"/>
    </row>
    <row r="36" spans="1:12" customHeight="1" ht="105" outlineLevel="4">
      <c r="A36" s="1"/>
      <c r="B36" s="1">
        <v>882694</v>
      </c>
      <c r="C36" s="1" t="s">
        <v>105</v>
      </c>
      <c r="D36" s="1"/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68</v>
      </c>
      <c r="K36" s="2" t="str">
        <f>J36*2924.42</f>
        <v>0</v>
      </c>
      <c r="L36" s="5"/>
    </row>
    <row r="37" spans="1:12" customHeight="1" ht="105" outlineLevel="4">
      <c r="A37" s="1"/>
      <c r="B37" s="1">
        <v>882695</v>
      </c>
      <c r="C37" s="1" t="s">
        <v>108</v>
      </c>
      <c r="D37" s="1"/>
      <c r="E37" s="2" t="s">
        <v>109</v>
      </c>
      <c r="F37" s="2" t="s">
        <v>110</v>
      </c>
      <c r="G37" s="2">
        <v>9</v>
      </c>
      <c r="H37" s="2">
        <v>0</v>
      </c>
      <c r="I37" s="1">
        <v>0</v>
      </c>
      <c r="J37" s="3" t="s">
        <v>68</v>
      </c>
      <c r="K37" s="2" t="str">
        <f>J37*2437.01</f>
        <v>0</v>
      </c>
      <c r="L37" s="5"/>
    </row>
    <row r="38" spans="1:12" customHeight="1" ht="105" outlineLevel="4">
      <c r="A38" s="1"/>
      <c r="B38" s="1">
        <v>882696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68</v>
      </c>
      <c r="K38" s="2" t="str">
        <f>J38*4874.03</f>
        <v>0</v>
      </c>
      <c r="L38" s="5"/>
    </row>
    <row r="39" spans="1:12" customHeight="1" ht="105" outlineLevel="4">
      <c r="A39" s="1"/>
      <c r="B39" s="1">
        <v>882697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68</v>
      </c>
      <c r="K39" s="2" t="str">
        <f>J39*1789.22</f>
        <v>0</v>
      </c>
      <c r="L39" s="5"/>
    </row>
    <row r="40" spans="1:12" customHeight="1" ht="105" outlineLevel="4">
      <c r="A40" s="1"/>
      <c r="B40" s="1">
        <v>882698</v>
      </c>
      <c r="C40" s="1" t="s">
        <v>117</v>
      </c>
      <c r="D40" s="1"/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68</v>
      </c>
      <c r="K40" s="2" t="str">
        <f>J40*3578.44</f>
        <v>0</v>
      </c>
      <c r="L40" s="5"/>
    </row>
    <row r="41" spans="1:12" customHeight="1" ht="105" outlineLevel="4">
      <c r="A41" s="1"/>
      <c r="B41" s="1">
        <v>882699</v>
      </c>
      <c r="C41" s="1" t="s">
        <v>120</v>
      </c>
      <c r="D41" s="1"/>
      <c r="E41" s="2" t="s">
        <v>121</v>
      </c>
      <c r="F41" s="2" t="s">
        <v>122</v>
      </c>
      <c r="G41" s="2">
        <v>9</v>
      </c>
      <c r="H41" s="2">
        <v>0</v>
      </c>
      <c r="I41" s="1">
        <v>0</v>
      </c>
      <c r="J41" s="3" t="s">
        <v>68</v>
      </c>
      <c r="K41" s="2" t="str">
        <f>J41*2963.39</f>
        <v>0</v>
      </c>
      <c r="L41" s="5"/>
    </row>
    <row r="42" spans="1:12" customHeight="1" ht="105" outlineLevel="4">
      <c r="A42" s="1"/>
      <c r="B42" s="1">
        <v>882700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68</v>
      </c>
      <c r="K42" s="2" t="str">
        <f>J42*5926.78</f>
        <v>0</v>
      </c>
      <c r="L42" s="5"/>
    </row>
    <row r="43" spans="1:12" customHeight="1" ht="105" outlineLevel="4">
      <c r="A43" s="1"/>
      <c r="B43" s="1">
        <v>882701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68</v>
      </c>
      <c r="K43" s="2" t="str">
        <f>J43*2048.46</f>
        <v>0</v>
      </c>
      <c r="L43" s="5"/>
    </row>
    <row r="44" spans="1:12" customHeight="1" ht="105" outlineLevel="4">
      <c r="A44" s="1"/>
      <c r="B44" s="1">
        <v>882702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68</v>
      </c>
      <c r="K44" s="2" t="str">
        <f>J44*4096.92</f>
        <v>0</v>
      </c>
      <c r="L44" s="5"/>
    </row>
    <row r="45" spans="1:12" customHeight="1" ht="105" outlineLevel="4">
      <c r="A45" s="1"/>
      <c r="B45" s="1">
        <v>882703</v>
      </c>
      <c r="C45" s="1" t="s">
        <v>132</v>
      </c>
      <c r="D45" s="1"/>
      <c r="E45" s="2" t="s">
        <v>133</v>
      </c>
      <c r="F45" s="2" t="s">
        <v>134</v>
      </c>
      <c r="G45" s="2">
        <v>7</v>
      </c>
      <c r="H45" s="2">
        <v>0</v>
      </c>
      <c r="I45" s="1">
        <v>0</v>
      </c>
      <c r="J45" s="3" t="s">
        <v>68</v>
      </c>
      <c r="K45" s="2" t="str">
        <f>J45*3392.76</f>
        <v>0</v>
      </c>
      <c r="L45" s="5"/>
    </row>
    <row r="46" spans="1:12" customHeight="1" ht="105" outlineLevel="4">
      <c r="A46" s="1"/>
      <c r="B46" s="1">
        <v>882704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68</v>
      </c>
      <c r="K46" s="2" t="str">
        <f>J46*6785.52</f>
        <v>0</v>
      </c>
      <c r="L46" s="5"/>
    </row>
    <row r="47" spans="1:12" customHeight="1" ht="105" outlineLevel="4">
      <c r="A47" s="1"/>
      <c r="B47" s="1">
        <v>882705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68</v>
      </c>
      <c r="K47" s="2" t="str">
        <f>J47*6337.42</f>
        <v>0</v>
      </c>
      <c r="L47" s="5"/>
    </row>
    <row r="48" spans="1:12" customHeight="1" ht="105" outlineLevel="4">
      <c r="A48" s="1"/>
      <c r="B48" s="1">
        <v>882706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68</v>
      </c>
      <c r="K48" s="2" t="str">
        <f>J48*12674.85</f>
        <v>0</v>
      </c>
      <c r="L48" s="5"/>
    </row>
    <row r="49" spans="1:12" customHeight="1" ht="105" outlineLevel="4">
      <c r="A49" s="1"/>
      <c r="B49" s="1">
        <v>882707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68</v>
      </c>
      <c r="K49" s="2" t="str">
        <f>J49*2048.12</f>
        <v>0</v>
      </c>
      <c r="L49" s="5"/>
    </row>
    <row r="50" spans="1:12" customHeight="1" ht="105" outlineLevel="4">
      <c r="A50" s="1"/>
      <c r="B50" s="1">
        <v>882708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68</v>
      </c>
      <c r="K50" s="2" t="str">
        <f>J50*4096.24</f>
        <v>0</v>
      </c>
      <c r="L50" s="5"/>
    </row>
    <row r="51" spans="1:12" customHeight="1" ht="105" outlineLevel="4">
      <c r="A51" s="1"/>
      <c r="B51" s="1">
        <v>882709</v>
      </c>
      <c r="C51" s="1" t="s">
        <v>150</v>
      </c>
      <c r="D51" s="1"/>
      <c r="E51" s="2" t="s">
        <v>151</v>
      </c>
      <c r="F51" s="2" t="s">
        <v>152</v>
      </c>
      <c r="G51" s="2">
        <v>6</v>
      </c>
      <c r="H51" s="2">
        <v>0</v>
      </c>
      <c r="I51" s="1">
        <v>0</v>
      </c>
      <c r="J51" s="3" t="s">
        <v>68</v>
      </c>
      <c r="K51" s="2" t="str">
        <f>J51*3392.20</f>
        <v>0</v>
      </c>
      <c r="L51" s="5"/>
    </row>
    <row r="52" spans="1:12" customHeight="1" ht="105" outlineLevel="4">
      <c r="A52" s="1"/>
      <c r="B52" s="1">
        <v>882710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68</v>
      </c>
      <c r="K52" s="2" t="str">
        <f>J52*6784.39</f>
        <v>0</v>
      </c>
      <c r="L52" s="5"/>
    </row>
    <row r="53" spans="1:12" customHeight="1" ht="105" outlineLevel="4">
      <c r="A53" s="1"/>
      <c r="B53" s="1">
        <v>882711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68</v>
      </c>
      <c r="K53" s="2" t="str">
        <f>J53*6336.36</f>
        <v>0</v>
      </c>
      <c r="L53" s="5"/>
    </row>
    <row r="54" spans="1:12" customHeight="1" ht="105" outlineLevel="4">
      <c r="A54" s="1"/>
      <c r="B54" s="1">
        <v>882712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68</v>
      </c>
      <c r="K54" s="2" t="str">
        <f>J54*12672.73</f>
        <v>0</v>
      </c>
      <c r="L54" s="5"/>
    </row>
    <row r="55" spans="1:12" customHeight="1" ht="105" outlineLevel="4">
      <c r="A55" s="1"/>
      <c r="B55" s="1">
        <v>882713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68</v>
      </c>
      <c r="K55" s="2" t="str">
        <f>J55*2489.76</f>
        <v>0</v>
      </c>
      <c r="L55" s="5"/>
    </row>
    <row r="56" spans="1:12" customHeight="1" ht="105" outlineLevel="4">
      <c r="A56" s="1"/>
      <c r="B56" s="1">
        <v>882714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68</v>
      </c>
      <c r="K56" s="2" t="str">
        <f>J56*4979.52</f>
        <v>0</v>
      </c>
      <c r="L56" s="5"/>
    </row>
    <row r="57" spans="1:12" customHeight="1" ht="105" outlineLevel="4">
      <c r="A57" s="1"/>
      <c r="B57" s="1">
        <v>882715</v>
      </c>
      <c r="C57" s="1" t="s">
        <v>168</v>
      </c>
      <c r="D57" s="1"/>
      <c r="E57" s="2" t="s">
        <v>169</v>
      </c>
      <c r="F57" s="2" t="s">
        <v>164</v>
      </c>
      <c r="G57" s="2">
        <v>0</v>
      </c>
      <c r="H57" s="2">
        <v>0</v>
      </c>
      <c r="I57" s="1">
        <v>0</v>
      </c>
      <c r="J57" s="3" t="s">
        <v>68</v>
      </c>
      <c r="K57" s="2" t="str">
        <f>J57*2489.76</f>
        <v>0</v>
      </c>
      <c r="L57" s="5"/>
    </row>
    <row r="58" spans="1:12" customHeight="1" ht="105" outlineLevel="4">
      <c r="A58" s="1"/>
      <c r="B58" s="1">
        <v>882716</v>
      </c>
      <c r="C58" s="1" t="s">
        <v>170</v>
      </c>
      <c r="D58" s="1"/>
      <c r="E58" s="2" t="s">
        <v>171</v>
      </c>
      <c r="F58" s="2" t="s">
        <v>167</v>
      </c>
      <c r="G58" s="2">
        <v>0</v>
      </c>
      <c r="H58" s="2">
        <v>0</v>
      </c>
      <c r="I58" s="1">
        <v>0</v>
      </c>
      <c r="J58" s="3" t="s">
        <v>68</v>
      </c>
      <c r="K58" s="2" t="str">
        <f>J58*4979.52</f>
        <v>0</v>
      </c>
      <c r="L58" s="5"/>
    </row>
    <row r="59" spans="1:12" outlineLevel="2">
      <c r="A59" s="8" t="s">
        <v>172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882717</v>
      </c>
      <c r="C60" s="1" t="s">
        <v>173</v>
      </c>
      <c r="D60" s="1"/>
      <c r="E60" s="2" t="s">
        <v>174</v>
      </c>
      <c r="F60" s="2" t="s">
        <v>175</v>
      </c>
      <c r="G60" s="2">
        <v>0</v>
      </c>
      <c r="H60" s="2">
        <v>0</v>
      </c>
      <c r="I60" s="1">
        <v>0</v>
      </c>
      <c r="J60" s="3" t="s">
        <v>15</v>
      </c>
      <c r="K60" s="2" t="str">
        <f>J60*835.20</f>
        <v>0</v>
      </c>
      <c r="L60" s="5"/>
    </row>
    <row r="61" spans="1:12" customHeight="1" ht="105" outlineLevel="4">
      <c r="A61" s="1"/>
      <c r="B61" s="1">
        <v>882718</v>
      </c>
      <c r="C61" s="1" t="s">
        <v>176</v>
      </c>
      <c r="D61" s="1"/>
      <c r="E61" s="2" t="s">
        <v>177</v>
      </c>
      <c r="F61" s="2" t="s">
        <v>178</v>
      </c>
      <c r="G61" s="2">
        <v>0</v>
      </c>
      <c r="H61" s="2">
        <v>0</v>
      </c>
      <c r="I61" s="1">
        <v>0</v>
      </c>
      <c r="J61" s="3" t="s">
        <v>15</v>
      </c>
      <c r="K61" s="2" t="str">
        <f>J61*1089.18</f>
        <v>0</v>
      </c>
      <c r="L61" s="5"/>
    </row>
    <row r="62" spans="1:12" customHeight="1" ht="105" outlineLevel="4">
      <c r="A62" s="1"/>
      <c r="B62" s="1">
        <v>882719</v>
      </c>
      <c r="C62" s="1" t="s">
        <v>179</v>
      </c>
      <c r="D62" s="1"/>
      <c r="E62" s="2" t="s">
        <v>180</v>
      </c>
      <c r="F62" s="2" t="s">
        <v>181</v>
      </c>
      <c r="G62" s="2" t="s">
        <v>41</v>
      </c>
      <c r="H62" s="2">
        <v>0</v>
      </c>
      <c r="I62" s="1">
        <v>0</v>
      </c>
      <c r="J62" s="3" t="s">
        <v>15</v>
      </c>
      <c r="K62" s="2" t="str">
        <f>J62*1044.36</f>
        <v>0</v>
      </c>
      <c r="L62" s="5"/>
    </row>
    <row r="63" spans="1:12" customHeight="1" ht="105" outlineLevel="4">
      <c r="A63" s="1"/>
      <c r="B63" s="1">
        <v>882725</v>
      </c>
      <c r="C63" s="1" t="s">
        <v>182</v>
      </c>
      <c r="D63" s="1"/>
      <c r="E63" s="2" t="s">
        <v>183</v>
      </c>
      <c r="F63" s="2" t="s">
        <v>184</v>
      </c>
      <c r="G63" s="2">
        <v>10</v>
      </c>
      <c r="H63" s="2">
        <v>0</v>
      </c>
      <c r="I63" s="1">
        <v>0</v>
      </c>
      <c r="J63" s="3" t="s">
        <v>15</v>
      </c>
      <c r="K63" s="2" t="str">
        <f>J63*1641.96</f>
        <v>0</v>
      </c>
      <c r="L63" s="5"/>
    </row>
    <row r="64" spans="1:12" customHeight="1" ht="105" outlineLevel="4">
      <c r="A64" s="1"/>
      <c r="B64" s="1">
        <v>882727</v>
      </c>
      <c r="C64" s="1" t="s">
        <v>185</v>
      </c>
      <c r="D64" s="1"/>
      <c r="E64" s="2" t="s">
        <v>186</v>
      </c>
      <c r="F64" s="2" t="s">
        <v>181</v>
      </c>
      <c r="G64" s="2" t="s">
        <v>187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882728</v>
      </c>
      <c r="C65" s="1" t="s">
        <v>188</v>
      </c>
      <c r="D65" s="1"/>
      <c r="E65" s="2" t="s">
        <v>189</v>
      </c>
      <c r="F65" s="2" t="s">
        <v>190</v>
      </c>
      <c r="G65" s="2" t="s">
        <v>187</v>
      </c>
      <c r="H65" s="2">
        <v>0</v>
      </c>
      <c r="I65" s="1">
        <v>0</v>
      </c>
      <c r="J65" s="3" t="s">
        <v>15</v>
      </c>
      <c r="K65" s="2" t="str">
        <f>J65*1879.56</f>
        <v>0</v>
      </c>
      <c r="L65" s="5"/>
    </row>
    <row r="66" spans="1:12" customHeight="1" ht="105" outlineLevel="4">
      <c r="A66" s="1"/>
      <c r="B66" s="1">
        <v>882730</v>
      </c>
      <c r="C66" s="1" t="s">
        <v>191</v>
      </c>
      <c r="D66" s="1"/>
      <c r="E66" s="2" t="s">
        <v>192</v>
      </c>
      <c r="F66" s="2" t="s">
        <v>193</v>
      </c>
      <c r="G66" s="2">
        <v>0</v>
      </c>
      <c r="H66" s="2">
        <v>0</v>
      </c>
      <c r="I66" s="1">
        <v>0</v>
      </c>
      <c r="J66" s="3" t="s">
        <v>15</v>
      </c>
      <c r="K66" s="2" t="str">
        <f>J66*1583.71</f>
        <v>0</v>
      </c>
      <c r="L66" s="5"/>
    </row>
    <row r="67" spans="1:12" customHeight="1" ht="105" outlineLevel="4">
      <c r="A67" s="1"/>
      <c r="B67" s="1">
        <v>882731</v>
      </c>
      <c r="C67" s="1" t="s">
        <v>194</v>
      </c>
      <c r="D67" s="1"/>
      <c r="E67" s="2" t="s">
        <v>195</v>
      </c>
      <c r="F67" s="2" t="s">
        <v>196</v>
      </c>
      <c r="G67" s="2">
        <v>1</v>
      </c>
      <c r="H67" s="2">
        <v>0</v>
      </c>
      <c r="I67" s="1">
        <v>0</v>
      </c>
      <c r="J67" s="3" t="s">
        <v>15</v>
      </c>
      <c r="K67" s="2" t="str">
        <f>J67*1624.90</f>
        <v>0</v>
      </c>
      <c r="L67" s="5"/>
    </row>
    <row r="68" spans="1:12" customHeight="1" ht="105" outlineLevel="4">
      <c r="A68" s="1"/>
      <c r="B68" s="1">
        <v>882732</v>
      </c>
      <c r="C68" s="1" t="s">
        <v>197</v>
      </c>
      <c r="D68" s="1"/>
      <c r="E68" s="2" t="s">
        <v>198</v>
      </c>
      <c r="F68" s="2" t="s">
        <v>196</v>
      </c>
      <c r="G68" s="2">
        <v>0</v>
      </c>
      <c r="H68" s="2">
        <v>0</v>
      </c>
      <c r="I68" s="1">
        <v>0</v>
      </c>
      <c r="J68" s="3" t="s">
        <v>15</v>
      </c>
      <c r="K68" s="2" t="str">
        <f>J68*1624.90</f>
        <v>0</v>
      </c>
      <c r="L68" s="5"/>
    </row>
    <row r="69" spans="1:12" customHeight="1" ht="105" outlineLevel="4">
      <c r="A69" s="1"/>
      <c r="B69" s="1">
        <v>882733</v>
      </c>
      <c r="C69" s="1" t="s">
        <v>199</v>
      </c>
      <c r="D69" s="1"/>
      <c r="E69" s="2" t="s">
        <v>200</v>
      </c>
      <c r="F69" s="2" t="s">
        <v>193</v>
      </c>
      <c r="G69" s="2">
        <v>0</v>
      </c>
      <c r="H69" s="2">
        <v>0</v>
      </c>
      <c r="I69" s="1">
        <v>0</v>
      </c>
      <c r="J69" s="3" t="s">
        <v>15</v>
      </c>
      <c r="K69" s="2" t="str">
        <f>J69*1583.71</f>
        <v>0</v>
      </c>
      <c r="L69" s="5"/>
    </row>
    <row r="70" spans="1:12" customHeight="1" ht="105" outlineLevel="4">
      <c r="A70" s="1"/>
      <c r="B70" s="1">
        <v>882734</v>
      </c>
      <c r="C70" s="1" t="s">
        <v>201</v>
      </c>
      <c r="D70" s="1"/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15</v>
      </c>
      <c r="K70" s="2" t="str">
        <f>J70*1447.06</f>
        <v>0</v>
      </c>
      <c r="L70" s="5"/>
    </row>
    <row r="71" spans="1:12" customHeight="1" ht="105" outlineLevel="4">
      <c r="A71" s="1"/>
      <c r="B71" s="1">
        <v>882735</v>
      </c>
      <c r="C71" s="1" t="s">
        <v>204</v>
      </c>
      <c r="D71" s="1"/>
      <c r="E71" s="2" t="s">
        <v>205</v>
      </c>
      <c r="F71" s="2" t="s">
        <v>206</v>
      </c>
      <c r="G71" s="2" t="s">
        <v>41</v>
      </c>
      <c r="H71" s="2">
        <v>0</v>
      </c>
      <c r="I71" s="1">
        <v>0</v>
      </c>
      <c r="J71" s="3" t="s">
        <v>15</v>
      </c>
      <c r="K71" s="2" t="str">
        <f>J71*1130.69</f>
        <v>0</v>
      </c>
      <c r="L71" s="5"/>
    </row>
    <row r="72" spans="1:12" customHeight="1" ht="105" outlineLevel="4">
      <c r="A72" s="1"/>
      <c r="B72" s="1">
        <v>882736</v>
      </c>
      <c r="C72" s="1" t="s">
        <v>207</v>
      </c>
      <c r="D72" s="1"/>
      <c r="E72" s="2" t="s">
        <v>208</v>
      </c>
      <c r="F72" s="2" t="s">
        <v>209</v>
      </c>
      <c r="G72" s="2" t="s">
        <v>187</v>
      </c>
      <c r="H72" s="2">
        <v>0</v>
      </c>
      <c r="I72" s="1">
        <v>0</v>
      </c>
      <c r="J72" s="3" t="s">
        <v>15</v>
      </c>
      <c r="K72" s="2" t="str">
        <f>J72*1031.40</f>
        <v>0</v>
      </c>
      <c r="L72" s="5"/>
    </row>
    <row r="73" spans="1:12" outlineLevel="2">
      <c r="A73" s="8" t="s">
        <v>210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882721</v>
      </c>
      <c r="C74" s="1" t="s">
        <v>211</v>
      </c>
      <c r="D74" s="1"/>
      <c r="E74" s="2" t="s">
        <v>212</v>
      </c>
      <c r="F74" s="2" t="s">
        <v>213</v>
      </c>
      <c r="G74" s="2" t="s">
        <v>187</v>
      </c>
      <c r="H74" s="2">
        <v>0</v>
      </c>
      <c r="I74" s="1">
        <v>0</v>
      </c>
      <c r="J74" s="3" t="s">
        <v>15</v>
      </c>
      <c r="K74" s="2" t="str">
        <f>J74*1791.36</f>
        <v>0</v>
      </c>
      <c r="L74" s="5"/>
    </row>
    <row r="75" spans="1:12" customHeight="1" ht="105" outlineLevel="4">
      <c r="A75" s="1"/>
      <c r="B75" s="1">
        <v>882722</v>
      </c>
      <c r="C75" s="1" t="s">
        <v>214</v>
      </c>
      <c r="D75" s="1"/>
      <c r="E75" s="2" t="s">
        <v>215</v>
      </c>
      <c r="F75" s="2" t="s">
        <v>216</v>
      </c>
      <c r="G75" s="2" t="s">
        <v>41</v>
      </c>
      <c r="H75" s="2">
        <v>0</v>
      </c>
      <c r="I75" s="1">
        <v>0</v>
      </c>
      <c r="J75" s="3" t="s">
        <v>15</v>
      </c>
      <c r="K75" s="2" t="str">
        <f>J75*1492.56</f>
        <v>0</v>
      </c>
      <c r="L75" s="5"/>
    </row>
    <row r="76" spans="1:12" customHeight="1" ht="105" outlineLevel="4">
      <c r="A76" s="1"/>
      <c r="B76" s="1">
        <v>882723</v>
      </c>
      <c r="C76" s="1" t="s">
        <v>217</v>
      </c>
      <c r="D76" s="1"/>
      <c r="E76" s="2" t="s">
        <v>218</v>
      </c>
      <c r="F76" s="2" t="s">
        <v>219</v>
      </c>
      <c r="G76" s="2" t="s">
        <v>41</v>
      </c>
      <c r="H76" s="2">
        <v>0</v>
      </c>
      <c r="I76" s="1">
        <v>0</v>
      </c>
      <c r="J76" s="3" t="s">
        <v>15</v>
      </c>
      <c r="K76" s="2" t="str">
        <f>J76*1163.88</f>
        <v>0</v>
      </c>
      <c r="L76" s="5"/>
    </row>
    <row r="77" spans="1:12" customHeight="1" ht="105" outlineLevel="4">
      <c r="A77" s="1"/>
      <c r="B77" s="1">
        <v>882724</v>
      </c>
      <c r="C77" s="1" t="s">
        <v>220</v>
      </c>
      <c r="D77" s="1"/>
      <c r="E77" s="2" t="s">
        <v>221</v>
      </c>
      <c r="F77" s="2" t="s">
        <v>181</v>
      </c>
      <c r="G77" s="2" t="s">
        <v>41</v>
      </c>
      <c r="H77" s="2">
        <v>0</v>
      </c>
      <c r="I77" s="1">
        <v>0</v>
      </c>
      <c r="J77" s="3" t="s">
        <v>15</v>
      </c>
      <c r="K77" s="2" t="str">
        <f>J77*1044.36</f>
        <v>0</v>
      </c>
      <c r="L77" s="5"/>
    </row>
    <row r="78" spans="1:12" outlineLevel="2">
      <c r="A78" s="8" t="s">
        <v>222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882737</v>
      </c>
      <c r="C79" s="1" t="s">
        <v>223</v>
      </c>
      <c r="D79" s="1"/>
      <c r="E79" s="2" t="s">
        <v>224</v>
      </c>
      <c r="F79" s="2" t="s">
        <v>225</v>
      </c>
      <c r="G79" s="2">
        <v>0</v>
      </c>
      <c r="H79" s="2">
        <v>0</v>
      </c>
      <c r="I79" s="1">
        <v>0</v>
      </c>
      <c r="J79" s="3" t="s">
        <v>226</v>
      </c>
      <c r="K79" s="2" t="str">
        <f>J79*63.65</f>
        <v>0</v>
      </c>
      <c r="L79" s="5"/>
    </row>
    <row r="80" spans="1:12" customHeight="1" ht="105" outlineLevel="4">
      <c r="A80" s="1"/>
      <c r="B80" s="1">
        <v>882738</v>
      </c>
      <c r="C80" s="1" t="s">
        <v>227</v>
      </c>
      <c r="D80" s="1"/>
      <c r="E80" s="2" t="s">
        <v>228</v>
      </c>
      <c r="F80" s="2" t="s">
        <v>225</v>
      </c>
      <c r="G80" s="2">
        <v>0</v>
      </c>
      <c r="H80" s="2">
        <v>0</v>
      </c>
      <c r="I80" s="1">
        <v>0</v>
      </c>
      <c r="J80" s="3" t="s">
        <v>226</v>
      </c>
      <c r="K80" s="2" t="str">
        <f>J80*63.65</f>
        <v>0</v>
      </c>
      <c r="L80" s="5"/>
    </row>
    <row r="81" spans="1:12" customHeight="1" ht="105" outlineLevel="4">
      <c r="A81" s="1"/>
      <c r="B81" s="1">
        <v>882739</v>
      </c>
      <c r="C81" s="1" t="s">
        <v>229</v>
      </c>
      <c r="D81" s="1"/>
      <c r="E81" s="2" t="s">
        <v>230</v>
      </c>
      <c r="F81" s="2" t="s">
        <v>231</v>
      </c>
      <c r="G81" s="2" t="s">
        <v>232</v>
      </c>
      <c r="H81" s="2">
        <v>0</v>
      </c>
      <c r="I81" s="1">
        <v>0</v>
      </c>
      <c r="J81" s="3" t="s">
        <v>226</v>
      </c>
      <c r="K81" s="2" t="str">
        <f>J81*88.92</f>
        <v>0</v>
      </c>
      <c r="L81" s="5"/>
    </row>
    <row r="82" spans="1:12" customHeight="1" ht="105" outlineLevel="4">
      <c r="A82" s="1"/>
      <c r="B82" s="1">
        <v>882740</v>
      </c>
      <c r="C82" s="1" t="s">
        <v>233</v>
      </c>
      <c r="D82" s="1"/>
      <c r="E82" s="2" t="s">
        <v>234</v>
      </c>
      <c r="F82" s="2" t="s">
        <v>231</v>
      </c>
      <c r="G82" s="2" t="s">
        <v>41</v>
      </c>
      <c r="H82" s="2">
        <v>0</v>
      </c>
      <c r="I82" s="1">
        <v>0</v>
      </c>
      <c r="J82" s="3" t="s">
        <v>226</v>
      </c>
      <c r="K82" s="2" t="str">
        <f>J82*88.92</f>
        <v>0</v>
      </c>
      <c r="L82" s="5"/>
    </row>
    <row r="83" spans="1:12" customHeight="1" ht="105" outlineLevel="4">
      <c r="A83" s="1"/>
      <c r="B83" s="1">
        <v>882741</v>
      </c>
      <c r="C83" s="1" t="s">
        <v>235</v>
      </c>
      <c r="D83" s="1"/>
      <c r="E83" s="2" t="s">
        <v>236</v>
      </c>
      <c r="F83" s="2" t="s">
        <v>237</v>
      </c>
      <c r="G83" s="2" t="s">
        <v>232</v>
      </c>
      <c r="H83" s="2">
        <v>0</v>
      </c>
      <c r="I83" s="1">
        <v>0</v>
      </c>
      <c r="J83" s="3" t="s">
        <v>226</v>
      </c>
      <c r="K83" s="2" t="str">
        <f>J83*102.96</f>
        <v>0</v>
      </c>
      <c r="L83" s="5"/>
    </row>
    <row r="84" spans="1:12" customHeight="1" ht="105" outlineLevel="4">
      <c r="A84" s="1"/>
      <c r="B84" s="1">
        <v>882742</v>
      </c>
      <c r="C84" s="1" t="s">
        <v>238</v>
      </c>
      <c r="D84" s="1"/>
      <c r="E84" s="2" t="s">
        <v>239</v>
      </c>
      <c r="F84" s="2" t="s">
        <v>237</v>
      </c>
      <c r="G84" s="2">
        <v>0</v>
      </c>
      <c r="H84" s="2">
        <v>0</v>
      </c>
      <c r="I84" s="1">
        <v>0</v>
      </c>
      <c r="J84" s="3" t="s">
        <v>226</v>
      </c>
      <c r="K84" s="2" t="str">
        <f>J84*102.96</f>
        <v>0</v>
      </c>
      <c r="L84" s="5"/>
    </row>
    <row r="85" spans="1:12" customHeight="1" ht="105" outlineLevel="4">
      <c r="A85" s="1"/>
      <c r="B85" s="1">
        <v>882743</v>
      </c>
      <c r="C85" s="1" t="s">
        <v>240</v>
      </c>
      <c r="D85" s="1"/>
      <c r="E85" s="2" t="s">
        <v>241</v>
      </c>
      <c r="F85" s="2" t="s">
        <v>242</v>
      </c>
      <c r="G85" s="2" t="s">
        <v>243</v>
      </c>
      <c r="H85" s="2">
        <v>0</v>
      </c>
      <c r="I85" s="1">
        <v>0</v>
      </c>
      <c r="J85" s="3" t="s">
        <v>226</v>
      </c>
      <c r="K85" s="2" t="str">
        <f>J85*111.38</f>
        <v>0</v>
      </c>
      <c r="L85" s="5"/>
    </row>
    <row r="86" spans="1:12" customHeight="1" ht="105" outlineLevel="4">
      <c r="A86" s="1"/>
      <c r="B86" s="1">
        <v>882744</v>
      </c>
      <c r="C86" s="1" t="s">
        <v>244</v>
      </c>
      <c r="D86" s="1"/>
      <c r="E86" s="2" t="s">
        <v>245</v>
      </c>
      <c r="F86" s="2" t="s">
        <v>242</v>
      </c>
      <c r="G86" s="2">
        <v>0</v>
      </c>
      <c r="H86" s="2">
        <v>0</v>
      </c>
      <c r="I86" s="1">
        <v>0</v>
      </c>
      <c r="J86" s="3" t="s">
        <v>226</v>
      </c>
      <c r="K86" s="2" t="str">
        <f>J86*111.38</f>
        <v>0</v>
      </c>
      <c r="L86" s="5"/>
    </row>
    <row r="87" spans="1:12" customHeight="1" ht="105" outlineLevel="4">
      <c r="A87" s="1"/>
      <c r="B87" s="1">
        <v>882745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226</v>
      </c>
      <c r="K87" s="2" t="str">
        <f>J87*160.99</f>
        <v>0</v>
      </c>
      <c r="L87" s="5"/>
    </row>
    <row r="88" spans="1:12" customHeight="1" ht="105" outlineLevel="4">
      <c r="A88" s="1"/>
      <c r="B88" s="1">
        <v>882746</v>
      </c>
      <c r="C88" s="1" t="s">
        <v>249</v>
      </c>
      <c r="D88" s="1"/>
      <c r="E88" s="2" t="s">
        <v>250</v>
      </c>
      <c r="F88" s="2" t="s">
        <v>248</v>
      </c>
      <c r="G88" s="2">
        <v>0</v>
      </c>
      <c r="H88" s="2">
        <v>0</v>
      </c>
      <c r="I88" s="1">
        <v>0</v>
      </c>
      <c r="J88" s="3" t="s">
        <v>226</v>
      </c>
      <c r="K88" s="2" t="str">
        <f>J88*160.99</f>
        <v>0</v>
      </c>
      <c r="L88" s="5"/>
    </row>
    <row r="89" spans="1:12" outlineLevel="2">
      <c r="A89" s="8" t="s">
        <v>251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882749</v>
      </c>
      <c r="C90" s="1" t="s">
        <v>252</v>
      </c>
      <c r="D90" s="1"/>
      <c r="E90" s="2" t="s">
        <v>253</v>
      </c>
      <c r="F90" s="2" t="s">
        <v>254</v>
      </c>
      <c r="G90" s="2">
        <v>4</v>
      </c>
      <c r="H90" s="2">
        <v>0</v>
      </c>
      <c r="I90" s="1">
        <v>0</v>
      </c>
      <c r="J90" s="3" t="s">
        <v>15</v>
      </c>
      <c r="K90" s="2" t="str">
        <f>J90*527.90</f>
        <v>0</v>
      </c>
      <c r="L90" s="5"/>
    </row>
    <row r="91" spans="1:12" customHeight="1" ht="105" outlineLevel="4">
      <c r="A91" s="1"/>
      <c r="B91" s="1">
        <v>882750</v>
      </c>
      <c r="C91" s="1" t="s">
        <v>255</v>
      </c>
      <c r="D91" s="1"/>
      <c r="E91" s="2" t="s">
        <v>256</v>
      </c>
      <c r="F91" s="2" t="s">
        <v>257</v>
      </c>
      <c r="G91" s="2">
        <v>0</v>
      </c>
      <c r="H91" s="2">
        <v>0</v>
      </c>
      <c r="I91" s="1">
        <v>0</v>
      </c>
      <c r="J91" s="3" t="s">
        <v>15</v>
      </c>
      <c r="K91" s="2" t="str">
        <f>J91*853.63</f>
        <v>0</v>
      </c>
      <c r="L91" s="5"/>
    </row>
    <row r="92" spans="1:12" customHeight="1" ht="105" outlineLevel="4">
      <c r="A92" s="1"/>
      <c r="B92" s="1">
        <v>882751</v>
      </c>
      <c r="C92" s="1" t="s">
        <v>258</v>
      </c>
      <c r="D92" s="1"/>
      <c r="E92" s="2" t="s">
        <v>259</v>
      </c>
      <c r="F92" s="2" t="s">
        <v>260</v>
      </c>
      <c r="G92" s="2">
        <v>0</v>
      </c>
      <c r="H92" s="2">
        <v>0</v>
      </c>
      <c r="I92" s="1">
        <v>0</v>
      </c>
      <c r="J92" s="3" t="s">
        <v>15</v>
      </c>
      <c r="K92" s="2" t="str">
        <f>J92*1108.22</f>
        <v>0</v>
      </c>
      <c r="L92" s="5"/>
    </row>
    <row r="93" spans="1:12" customHeight="1" ht="105" outlineLevel="4">
      <c r="A93" s="1"/>
      <c r="B93" s="1">
        <v>882752</v>
      </c>
      <c r="C93" s="1" t="s">
        <v>261</v>
      </c>
      <c r="D93" s="1"/>
      <c r="E93" s="2" t="s">
        <v>262</v>
      </c>
      <c r="F93" s="2" t="s">
        <v>263</v>
      </c>
      <c r="G93" s="2">
        <v>0</v>
      </c>
      <c r="H93" s="2">
        <v>0</v>
      </c>
      <c r="I93" s="1">
        <v>0</v>
      </c>
      <c r="J93" s="3" t="s">
        <v>15</v>
      </c>
      <c r="K93" s="2" t="str">
        <f>J93*1454.54</f>
        <v>0</v>
      </c>
      <c r="L93" s="5"/>
    </row>
    <row r="94" spans="1:12" outlineLevel="2">
      <c r="A94" s="8" t="s">
        <v>264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882720</v>
      </c>
      <c r="C95" s="1" t="s">
        <v>265</v>
      </c>
      <c r="D95" s="1"/>
      <c r="E95" s="2" t="s">
        <v>266</v>
      </c>
      <c r="F95" s="2" t="s">
        <v>267</v>
      </c>
      <c r="G95" s="2" t="s">
        <v>187</v>
      </c>
      <c r="H95" s="2">
        <v>0</v>
      </c>
      <c r="I95" s="1">
        <v>0</v>
      </c>
      <c r="J95" s="3" t="s">
        <v>15</v>
      </c>
      <c r="K95" s="2" t="str">
        <f>J95*2388.96</f>
        <v>0</v>
      </c>
      <c r="L95" s="5"/>
    </row>
    <row r="96" spans="1:12" customHeight="1" ht="105" outlineLevel="4">
      <c r="A96" s="1"/>
      <c r="B96" s="1">
        <v>882726</v>
      </c>
      <c r="C96" s="1" t="s">
        <v>268</v>
      </c>
      <c r="D96" s="1"/>
      <c r="E96" s="2" t="s">
        <v>269</v>
      </c>
      <c r="F96" s="2" t="s">
        <v>270</v>
      </c>
      <c r="G96" s="2">
        <v>4</v>
      </c>
      <c r="H96" s="2">
        <v>0</v>
      </c>
      <c r="I96" s="1">
        <v>0</v>
      </c>
      <c r="J96" s="3" t="s">
        <v>15</v>
      </c>
      <c r="K96" s="2" t="str">
        <f>J96*2444.22</f>
        <v>0</v>
      </c>
      <c r="L96" s="5"/>
    </row>
    <row r="97" spans="1:12" customHeight="1" ht="105" outlineLevel="4">
      <c r="A97" s="1"/>
      <c r="B97" s="1">
        <v>882747</v>
      </c>
      <c r="C97" s="1" t="s">
        <v>271</v>
      </c>
      <c r="D97" s="1"/>
      <c r="E97" s="2" t="s">
        <v>272</v>
      </c>
      <c r="F97" s="2" t="s">
        <v>273</v>
      </c>
      <c r="G97" s="2">
        <v>8</v>
      </c>
      <c r="H97" s="2">
        <v>0</v>
      </c>
      <c r="I97" s="1">
        <v>0</v>
      </c>
      <c r="J97" s="3" t="s">
        <v>15</v>
      </c>
      <c r="K97" s="2" t="str">
        <f>J97*2500.00</f>
        <v>0</v>
      </c>
      <c r="L97" s="5"/>
    </row>
    <row r="98" spans="1:12" customHeight="1" ht="105" outlineLevel="4">
      <c r="A98" s="1"/>
      <c r="B98" s="1">
        <v>882748</v>
      </c>
      <c r="C98" s="1" t="s">
        <v>274</v>
      </c>
      <c r="D98" s="1"/>
      <c r="E98" s="2" t="s">
        <v>275</v>
      </c>
      <c r="F98" s="2" t="s">
        <v>276</v>
      </c>
      <c r="G98" s="2">
        <v>0</v>
      </c>
      <c r="H98" s="2">
        <v>0</v>
      </c>
      <c r="I98" s="1">
        <v>0</v>
      </c>
      <c r="J98" s="3" t="s">
        <v>15</v>
      </c>
      <c r="K98" s="2" t="str">
        <f>J98*2500.10</f>
        <v>0</v>
      </c>
      <c r="L98" s="5"/>
    </row>
    <row r="99" spans="1:12" outlineLevel="1">
      <c r="A99" s="7" t="s">
        <v>277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882931</v>
      </c>
      <c r="C100" s="1" t="s">
        <v>278</v>
      </c>
      <c r="D100" s="1"/>
      <c r="E100" s="2" t="s">
        <v>279</v>
      </c>
      <c r="F100" s="2" t="s">
        <v>280</v>
      </c>
      <c r="G100" s="2">
        <v>1</v>
      </c>
      <c r="H100" s="2">
        <v>0</v>
      </c>
      <c r="I100" s="1">
        <v>0</v>
      </c>
      <c r="J100" s="3" t="s">
        <v>15</v>
      </c>
      <c r="K100" s="2" t="str">
        <f>J100*236.72</f>
        <v>0</v>
      </c>
      <c r="L100" s="5"/>
    </row>
    <row r="101" spans="1:12" customHeight="1" ht="105" outlineLevel="3">
      <c r="A101" s="1"/>
      <c r="B101" s="1">
        <v>882932</v>
      </c>
      <c r="C101" s="1" t="s">
        <v>281</v>
      </c>
      <c r="D101" s="1"/>
      <c r="E101" s="2" t="s">
        <v>282</v>
      </c>
      <c r="F101" s="2" t="s">
        <v>283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J101*223.68</f>
        <v>0</v>
      </c>
      <c r="L101" s="5"/>
    </row>
    <row r="102" spans="1:12" customHeight="1" ht="105" outlineLevel="3">
      <c r="A102" s="1"/>
      <c r="B102" s="1">
        <v>882933</v>
      </c>
      <c r="C102" s="1" t="s">
        <v>284</v>
      </c>
      <c r="D102" s="1"/>
      <c r="E102" s="2" t="s">
        <v>285</v>
      </c>
      <c r="F102" s="2" t="s">
        <v>283</v>
      </c>
      <c r="G102" s="2">
        <v>4</v>
      </c>
      <c r="H102" s="2">
        <v>0</v>
      </c>
      <c r="I102" s="1">
        <v>0</v>
      </c>
      <c r="J102" s="3" t="s">
        <v>15</v>
      </c>
      <c r="K102" s="2" t="str">
        <f>J102*223.68</f>
        <v>0</v>
      </c>
      <c r="L102" s="5"/>
    </row>
    <row r="103" spans="1:12" customHeight="1" ht="105" outlineLevel="3">
      <c r="A103" s="1"/>
      <c r="B103" s="1">
        <v>882934</v>
      </c>
      <c r="C103" s="1" t="s">
        <v>286</v>
      </c>
      <c r="D103" s="1"/>
      <c r="E103" s="2" t="s">
        <v>287</v>
      </c>
      <c r="F103" s="2" t="s">
        <v>280</v>
      </c>
      <c r="G103" s="2">
        <v>9</v>
      </c>
      <c r="H103" s="2">
        <v>0</v>
      </c>
      <c r="I103" s="1">
        <v>0</v>
      </c>
      <c r="J103" s="3" t="s">
        <v>15</v>
      </c>
      <c r="K103" s="2" t="str">
        <f>J103*236.72</f>
        <v>0</v>
      </c>
      <c r="L103" s="5"/>
    </row>
    <row r="104" spans="1:12" customHeight="1" ht="105" outlineLevel="3">
      <c r="A104" s="1"/>
      <c r="B104" s="1">
        <v>882935</v>
      </c>
      <c r="C104" s="1" t="s">
        <v>288</v>
      </c>
      <c r="D104" s="1"/>
      <c r="E104" s="2" t="s">
        <v>289</v>
      </c>
      <c r="F104" s="2" t="s">
        <v>290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J104*515.10</f>
        <v>0</v>
      </c>
      <c r="L104" s="5"/>
    </row>
    <row r="105" spans="1:12" customHeight="1" ht="105" outlineLevel="3">
      <c r="A105" s="1"/>
      <c r="B105" s="1">
        <v>882936</v>
      </c>
      <c r="C105" s="1" t="s">
        <v>291</v>
      </c>
      <c r="D105" s="1"/>
      <c r="E105" s="2" t="s">
        <v>292</v>
      </c>
      <c r="F105" s="2" t="s">
        <v>293</v>
      </c>
      <c r="G105" s="2">
        <v>10</v>
      </c>
      <c r="H105" s="2">
        <v>0</v>
      </c>
      <c r="I105" s="1">
        <v>0</v>
      </c>
      <c r="J105" s="3" t="s">
        <v>15</v>
      </c>
      <c r="K105" s="2" t="str">
        <f>J105*705.34</f>
        <v>0</v>
      </c>
      <c r="L105" s="5"/>
    </row>
    <row r="106" spans="1:12" customHeight="1" ht="105" outlineLevel="3">
      <c r="A106" s="1"/>
      <c r="B106" s="1">
        <v>882937</v>
      </c>
      <c r="C106" s="1" t="s">
        <v>294</v>
      </c>
      <c r="D106" s="1"/>
      <c r="E106" s="2" t="s">
        <v>295</v>
      </c>
      <c r="F106" s="2" t="s">
        <v>296</v>
      </c>
      <c r="G106" s="2">
        <v>0</v>
      </c>
      <c r="H106" s="2">
        <v>0</v>
      </c>
      <c r="I106" s="1">
        <v>0</v>
      </c>
      <c r="J106" s="3" t="s">
        <v>15</v>
      </c>
      <c r="K106" s="2" t="str">
        <f>J106*559.16</f>
        <v>0</v>
      </c>
      <c r="L106" s="5"/>
    </row>
    <row r="107" spans="1:12" customHeight="1" ht="105" outlineLevel="3">
      <c r="A107" s="1"/>
      <c r="B107" s="1">
        <v>882938</v>
      </c>
      <c r="C107" s="1" t="s">
        <v>297</v>
      </c>
      <c r="D107" s="1"/>
      <c r="E107" s="2" t="s">
        <v>298</v>
      </c>
      <c r="F107" s="2" t="s">
        <v>299</v>
      </c>
      <c r="G107" s="2">
        <v>2</v>
      </c>
      <c r="H107" s="2">
        <v>0</v>
      </c>
      <c r="I107" s="1">
        <v>0</v>
      </c>
      <c r="J107" s="3" t="s">
        <v>15</v>
      </c>
      <c r="K107" s="2" t="str">
        <f>J107*675.64</f>
        <v>0</v>
      </c>
      <c r="L107" s="5"/>
    </row>
    <row r="108" spans="1:12" customHeight="1" ht="105" outlineLevel="3">
      <c r="A108" s="1"/>
      <c r="B108" s="1">
        <v>882939</v>
      </c>
      <c r="C108" s="1" t="s">
        <v>300</v>
      </c>
      <c r="D108" s="1"/>
      <c r="E108" s="2" t="s">
        <v>301</v>
      </c>
      <c r="F108" s="2" t="s">
        <v>302</v>
      </c>
      <c r="G108" s="2">
        <v>0</v>
      </c>
      <c r="H108" s="2">
        <v>0</v>
      </c>
      <c r="I108" s="1">
        <v>0</v>
      </c>
      <c r="J108" s="3" t="s">
        <v>15</v>
      </c>
      <c r="K108" s="2" t="str">
        <f>J108*440.20</f>
        <v>0</v>
      </c>
      <c r="L108" s="5"/>
    </row>
    <row r="109" spans="1:12" customHeight="1" ht="105" outlineLevel="3">
      <c r="A109" s="1"/>
      <c r="B109" s="1">
        <v>882940</v>
      </c>
      <c r="C109" s="1" t="s">
        <v>303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J109*440.20</f>
        <v>0</v>
      </c>
      <c r="L109" s="5"/>
    </row>
    <row r="110" spans="1:12" customHeight="1" ht="105" outlineLevel="3">
      <c r="A110" s="1"/>
      <c r="B110" s="1">
        <v>882941</v>
      </c>
      <c r="C110" s="1" t="s">
        <v>304</v>
      </c>
      <c r="D110" s="1"/>
      <c r="E110" s="2" t="s">
        <v>305</v>
      </c>
      <c r="F110" s="2" t="s">
        <v>306</v>
      </c>
      <c r="G110" s="2">
        <v>5</v>
      </c>
      <c r="H110" s="2">
        <v>0</v>
      </c>
      <c r="I110" s="1">
        <v>0</v>
      </c>
      <c r="J110" s="3" t="s">
        <v>15</v>
      </c>
      <c r="K110" s="2" t="str">
        <f>J110*602.40</f>
        <v>0</v>
      </c>
      <c r="L110" s="5"/>
    </row>
    <row r="111" spans="1:12" customHeight="1" ht="105" outlineLevel="3">
      <c r="A111" s="1"/>
      <c r="B111" s="1">
        <v>882942</v>
      </c>
      <c r="C111" s="1" t="s">
        <v>307</v>
      </c>
      <c r="D111" s="1"/>
      <c r="E111" s="2" t="s">
        <v>308</v>
      </c>
      <c r="F111" s="2" t="s">
        <v>309</v>
      </c>
      <c r="G111" s="2">
        <v>10</v>
      </c>
      <c r="H111" s="2">
        <v>0</v>
      </c>
      <c r="I111" s="1">
        <v>0</v>
      </c>
      <c r="J111" s="3" t="s">
        <v>15</v>
      </c>
      <c r="K111" s="2" t="str">
        <f>J111*304.40</f>
        <v>0</v>
      </c>
      <c r="L111" s="5"/>
    </row>
    <row r="112" spans="1:12" customHeight="1" ht="105" outlineLevel="3">
      <c r="A112" s="1"/>
      <c r="B112" s="1">
        <v>882943</v>
      </c>
      <c r="C112" s="1" t="s">
        <v>310</v>
      </c>
      <c r="D112" s="1"/>
      <c r="E112" s="2" t="s">
        <v>311</v>
      </c>
      <c r="F112" s="2" t="s">
        <v>312</v>
      </c>
      <c r="G112" s="2">
        <v>10</v>
      </c>
      <c r="H112" s="2">
        <v>0</v>
      </c>
      <c r="I112" s="1">
        <v>0</v>
      </c>
      <c r="J112" s="3" t="s">
        <v>15</v>
      </c>
      <c r="K112" s="2" t="str">
        <f>J112*375.32</f>
        <v>0</v>
      </c>
      <c r="L112" s="5"/>
    </row>
    <row r="113" spans="1:12" outlineLevel="1">
      <c r="A113" s="7" t="s">
        <v>313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883074</v>
      </c>
      <c r="C114" s="1" t="s">
        <v>314</v>
      </c>
      <c r="D114" s="1" t="s">
        <v>315</v>
      </c>
      <c r="E114" s="2" t="s">
        <v>316</v>
      </c>
      <c r="F114" s="2" t="s">
        <v>317</v>
      </c>
      <c r="G114" s="2" t="s">
        <v>41</v>
      </c>
      <c r="H114" s="2">
        <v>0</v>
      </c>
      <c r="I114" s="1">
        <v>0</v>
      </c>
      <c r="J114" s="3" t="s">
        <v>15</v>
      </c>
      <c r="K114" s="2" t="str">
        <f>J114*129.03</f>
        <v>0</v>
      </c>
      <c r="L114" s="5"/>
    </row>
    <row r="115" spans="1:12" customHeight="1" ht="105" outlineLevel="3">
      <c r="A115" s="1"/>
      <c r="B115" s="1">
        <v>883075</v>
      </c>
      <c r="C115" s="1" t="s">
        <v>318</v>
      </c>
      <c r="D115" s="1" t="s">
        <v>319</v>
      </c>
      <c r="E115" s="2" t="s">
        <v>320</v>
      </c>
      <c r="F115" s="2" t="s">
        <v>321</v>
      </c>
      <c r="G115" s="2" t="s">
        <v>41</v>
      </c>
      <c r="H115" s="2">
        <v>0</v>
      </c>
      <c r="I115" s="1">
        <v>0</v>
      </c>
      <c r="J115" s="3" t="s">
        <v>15</v>
      </c>
      <c r="K115" s="2" t="str">
        <f>J115*148.58</f>
        <v>0</v>
      </c>
      <c r="L115" s="5"/>
    </row>
    <row r="116" spans="1:12" customHeight="1" ht="105" outlineLevel="3">
      <c r="A116" s="1"/>
      <c r="B116" s="1">
        <v>883076</v>
      </c>
      <c r="C116" s="1" t="s">
        <v>322</v>
      </c>
      <c r="D116" s="1" t="s">
        <v>323</v>
      </c>
      <c r="E116" s="2" t="s">
        <v>324</v>
      </c>
      <c r="F116" s="2" t="s">
        <v>325</v>
      </c>
      <c r="G116" s="2" t="s">
        <v>326</v>
      </c>
      <c r="H116" s="2">
        <v>0</v>
      </c>
      <c r="I116" s="1">
        <v>0</v>
      </c>
      <c r="J116" s="3" t="s">
        <v>15</v>
      </c>
      <c r="K116" s="2" t="str">
        <f>J116*136.85</f>
        <v>0</v>
      </c>
      <c r="L116" s="5"/>
    </row>
    <row r="117" spans="1:12" customHeight="1" ht="105" outlineLevel="3">
      <c r="A117" s="1"/>
      <c r="B117" s="1">
        <v>883077</v>
      </c>
      <c r="C117" s="1" t="s">
        <v>327</v>
      </c>
      <c r="D117" s="1" t="s">
        <v>328</v>
      </c>
      <c r="E117" s="2" t="s">
        <v>329</v>
      </c>
      <c r="F117" s="2" t="s">
        <v>330</v>
      </c>
      <c r="G117" s="2" t="s">
        <v>41</v>
      </c>
      <c r="H117" s="2">
        <v>0</v>
      </c>
      <c r="I117" s="1">
        <v>0</v>
      </c>
      <c r="J117" s="3" t="s">
        <v>15</v>
      </c>
      <c r="K117" s="2" t="str">
        <f>J117*154.53</f>
        <v>0</v>
      </c>
      <c r="L117" s="5"/>
    </row>
    <row r="118" spans="1:12" customHeight="1" ht="105" outlineLevel="3">
      <c r="A118" s="1"/>
      <c r="B118" s="1">
        <v>883078</v>
      </c>
      <c r="C118" s="1" t="s">
        <v>331</v>
      </c>
      <c r="D118" s="1" t="s">
        <v>332</v>
      </c>
      <c r="E118" s="2" t="s">
        <v>333</v>
      </c>
      <c r="F118" s="2" t="s">
        <v>334</v>
      </c>
      <c r="G118" s="2" t="s">
        <v>41</v>
      </c>
      <c r="H118" s="2">
        <v>0</v>
      </c>
      <c r="I118" s="1">
        <v>0</v>
      </c>
      <c r="J118" s="3" t="s">
        <v>15</v>
      </c>
      <c r="K118" s="2" t="str">
        <f>J118*109.48</f>
        <v>0</v>
      </c>
      <c r="L118" s="5"/>
    </row>
    <row r="119" spans="1:12" customHeight="1" ht="105" outlineLevel="3">
      <c r="A119" s="1"/>
      <c r="B119" s="1">
        <v>883079</v>
      </c>
      <c r="C119" s="1" t="s">
        <v>335</v>
      </c>
      <c r="D119" s="1" t="s">
        <v>336</v>
      </c>
      <c r="E119" s="2" t="s">
        <v>337</v>
      </c>
      <c r="F119" s="2" t="s">
        <v>338</v>
      </c>
      <c r="G119" s="2" t="s">
        <v>41</v>
      </c>
      <c r="H119" s="2">
        <v>0</v>
      </c>
      <c r="I119" s="1">
        <v>0</v>
      </c>
      <c r="J119" s="3" t="s">
        <v>15</v>
      </c>
      <c r="K119" s="2" t="str">
        <f>J119*123.25</f>
        <v>0</v>
      </c>
      <c r="L119" s="5"/>
    </row>
    <row r="120" spans="1:12" customHeight="1" ht="105" outlineLevel="3">
      <c r="A120" s="1"/>
      <c r="B120" s="1">
        <v>883081</v>
      </c>
      <c r="C120" s="1" t="s">
        <v>339</v>
      </c>
      <c r="D120" s="1" t="s">
        <v>340</v>
      </c>
      <c r="E120" s="2" t="s">
        <v>341</v>
      </c>
      <c r="F120" s="2" t="s">
        <v>342</v>
      </c>
      <c r="G120" s="2" t="s">
        <v>41</v>
      </c>
      <c r="H120" s="2">
        <v>0</v>
      </c>
      <c r="I120" s="1">
        <v>0</v>
      </c>
      <c r="J120" s="3" t="s">
        <v>15</v>
      </c>
      <c r="K120" s="2" t="str">
        <f>J120*131.07</f>
        <v>0</v>
      </c>
      <c r="L120" s="5"/>
    </row>
    <row r="121" spans="1:12" customHeight="1" ht="105" outlineLevel="3">
      <c r="A121" s="1"/>
      <c r="B121" s="1">
        <v>883082</v>
      </c>
      <c r="C121" s="1" t="s">
        <v>343</v>
      </c>
      <c r="D121" s="1" t="s">
        <v>344</v>
      </c>
      <c r="E121" s="2" t="s">
        <v>345</v>
      </c>
      <c r="F121" s="2" t="s">
        <v>346</v>
      </c>
      <c r="G121" s="2" t="s">
        <v>187</v>
      </c>
      <c r="H121" s="2">
        <v>0</v>
      </c>
      <c r="I121" s="1">
        <v>0</v>
      </c>
      <c r="J121" s="3" t="s">
        <v>15</v>
      </c>
      <c r="K121" s="2" t="str">
        <f>J121*89.93</f>
        <v>0</v>
      </c>
      <c r="L121" s="5"/>
    </row>
    <row r="122" spans="1:12" customHeight="1" ht="105" outlineLevel="3">
      <c r="A122" s="1"/>
      <c r="B122" s="1">
        <v>883083</v>
      </c>
      <c r="C122" s="1" t="s">
        <v>347</v>
      </c>
      <c r="D122" s="1" t="s">
        <v>348</v>
      </c>
      <c r="E122" s="2" t="s">
        <v>349</v>
      </c>
      <c r="F122" s="2" t="s">
        <v>338</v>
      </c>
      <c r="G122" s="2" t="s">
        <v>187</v>
      </c>
      <c r="H122" s="2">
        <v>0</v>
      </c>
      <c r="I122" s="1">
        <v>0</v>
      </c>
      <c r="J122" s="3" t="s">
        <v>15</v>
      </c>
      <c r="K122" s="2" t="str">
        <f>J122*123.25</f>
        <v>0</v>
      </c>
      <c r="L122" s="5"/>
    </row>
    <row r="123" spans="1:12" customHeight="1" ht="105" outlineLevel="3">
      <c r="A123" s="1"/>
      <c r="B123" s="1">
        <v>883084</v>
      </c>
      <c r="C123" s="1" t="s">
        <v>350</v>
      </c>
      <c r="D123" s="1">
        <v>5002</v>
      </c>
      <c r="E123" s="2" t="s">
        <v>351</v>
      </c>
      <c r="F123" s="2" t="s">
        <v>352</v>
      </c>
      <c r="G123" s="2" t="s">
        <v>187</v>
      </c>
      <c r="H123" s="2">
        <v>0</v>
      </c>
      <c r="I123" s="1">
        <v>0</v>
      </c>
      <c r="J123" s="3" t="s">
        <v>15</v>
      </c>
      <c r="K123" s="2" t="str">
        <f>J123*175.95</f>
        <v>0</v>
      </c>
      <c r="L123" s="5"/>
    </row>
    <row r="124" spans="1:12" customHeight="1" ht="105" outlineLevel="3">
      <c r="A124" s="1"/>
      <c r="B124" s="1">
        <v>883085</v>
      </c>
      <c r="C124" s="1" t="s">
        <v>353</v>
      </c>
      <c r="D124" s="1">
        <v>5804</v>
      </c>
      <c r="E124" s="2" t="s">
        <v>354</v>
      </c>
      <c r="F124" s="2" t="s">
        <v>355</v>
      </c>
      <c r="G124" s="2" t="s">
        <v>41</v>
      </c>
      <c r="H124" s="2">
        <v>0</v>
      </c>
      <c r="I124" s="1">
        <v>0</v>
      </c>
      <c r="J124" s="3" t="s">
        <v>15</v>
      </c>
      <c r="K124" s="2" t="str">
        <f>J124*50.83</f>
        <v>0</v>
      </c>
      <c r="L124" s="5"/>
    </row>
    <row r="125" spans="1:12" customHeight="1" ht="105" outlineLevel="3">
      <c r="A125" s="1"/>
      <c r="B125" s="1">
        <v>883086</v>
      </c>
      <c r="C125" s="1" t="s">
        <v>356</v>
      </c>
      <c r="D125" s="1">
        <v>5803</v>
      </c>
      <c r="E125" s="2" t="s">
        <v>357</v>
      </c>
      <c r="F125" s="2" t="s">
        <v>358</v>
      </c>
      <c r="G125" s="2" t="s">
        <v>187</v>
      </c>
      <c r="H125" s="2">
        <v>0</v>
      </c>
      <c r="I125" s="1">
        <v>0</v>
      </c>
      <c r="J125" s="3" t="s">
        <v>15</v>
      </c>
      <c r="K125" s="2" t="str">
        <f>J125*62.56</f>
        <v>0</v>
      </c>
      <c r="L125" s="5"/>
    </row>
    <row r="126" spans="1:12" customHeight="1" ht="105" outlineLevel="3">
      <c r="A126" s="1"/>
      <c r="B126" s="1">
        <v>883087</v>
      </c>
      <c r="C126" s="1" t="s">
        <v>359</v>
      </c>
      <c r="D126" s="1">
        <v>5705</v>
      </c>
      <c r="E126" s="2" t="s">
        <v>360</v>
      </c>
      <c r="F126" s="2" t="s">
        <v>355</v>
      </c>
      <c r="G126" s="2" t="s">
        <v>41</v>
      </c>
      <c r="H126" s="2">
        <v>0</v>
      </c>
      <c r="I126" s="1">
        <v>0</v>
      </c>
      <c r="J126" s="3" t="s">
        <v>15</v>
      </c>
      <c r="K126" s="2" t="str">
        <f>J126*50.83</f>
        <v>0</v>
      </c>
      <c r="L126" s="5"/>
    </row>
    <row r="127" spans="1:12" customHeight="1" ht="105" outlineLevel="3">
      <c r="A127" s="1"/>
      <c r="B127" s="1">
        <v>883088</v>
      </c>
      <c r="C127" s="1" t="s">
        <v>361</v>
      </c>
      <c r="D127" s="1">
        <v>5805</v>
      </c>
      <c r="E127" s="2" t="s">
        <v>362</v>
      </c>
      <c r="F127" s="2" t="s">
        <v>363</v>
      </c>
      <c r="G127" s="2" t="s">
        <v>187</v>
      </c>
      <c r="H127" s="2">
        <v>0</v>
      </c>
      <c r="I127" s="1">
        <v>0</v>
      </c>
      <c r="J127" s="3" t="s">
        <v>15</v>
      </c>
      <c r="K127" s="2" t="str">
        <f>J127*46.92</f>
        <v>0</v>
      </c>
      <c r="L127" s="5"/>
    </row>
    <row r="128" spans="1:12" customHeight="1" ht="105" outlineLevel="3">
      <c r="A128" s="1"/>
      <c r="B128" s="1">
        <v>883089</v>
      </c>
      <c r="C128" s="1" t="s">
        <v>364</v>
      </c>
      <c r="D128" s="1">
        <v>5701</v>
      </c>
      <c r="E128" s="2" t="s">
        <v>365</v>
      </c>
      <c r="F128" s="2" t="s">
        <v>366</v>
      </c>
      <c r="G128" s="2" t="s">
        <v>187</v>
      </c>
      <c r="H128" s="2">
        <v>0</v>
      </c>
      <c r="I128" s="1">
        <v>0</v>
      </c>
      <c r="J128" s="3" t="s">
        <v>15</v>
      </c>
      <c r="K128" s="2" t="str">
        <f>J128*45.05</f>
        <v>0</v>
      </c>
      <c r="L128" s="5"/>
    </row>
    <row r="129" spans="1:12" customHeight="1" ht="105" outlineLevel="3">
      <c r="A129" s="1"/>
      <c r="B129" s="1">
        <v>883090</v>
      </c>
      <c r="C129" s="1" t="s">
        <v>367</v>
      </c>
      <c r="D129" s="1">
        <v>5801</v>
      </c>
      <c r="E129" s="2" t="s">
        <v>368</v>
      </c>
      <c r="F129" s="2" t="s">
        <v>369</v>
      </c>
      <c r="G129" s="2" t="s">
        <v>187</v>
      </c>
      <c r="H129" s="2">
        <v>0</v>
      </c>
      <c r="I129" s="1">
        <v>0</v>
      </c>
      <c r="J129" s="3" t="s">
        <v>15</v>
      </c>
      <c r="K129" s="2" t="str">
        <f>J129*39.10</f>
        <v>0</v>
      </c>
      <c r="L129" s="5"/>
    </row>
    <row r="130" spans="1:12" customHeight="1" ht="105" outlineLevel="3">
      <c r="A130" s="1"/>
      <c r="B130" s="1">
        <v>883091</v>
      </c>
      <c r="C130" s="1" t="s">
        <v>370</v>
      </c>
      <c r="D130" s="1" t="s">
        <v>371</v>
      </c>
      <c r="E130" s="2" t="s">
        <v>372</v>
      </c>
      <c r="F130" s="2" t="s">
        <v>369</v>
      </c>
      <c r="G130" s="2" t="s">
        <v>326</v>
      </c>
      <c r="H130" s="2">
        <v>0</v>
      </c>
      <c r="I130" s="1">
        <v>0</v>
      </c>
      <c r="J130" s="3" t="s">
        <v>15</v>
      </c>
      <c r="K130" s="2" t="str">
        <f>J130*39.10</f>
        <v>0</v>
      </c>
      <c r="L130" s="5"/>
    </row>
    <row r="131" spans="1:12" customHeight="1" ht="105" outlineLevel="3">
      <c r="A131" s="1"/>
      <c r="B131" s="1">
        <v>883092</v>
      </c>
      <c r="C131" s="1" t="s">
        <v>373</v>
      </c>
      <c r="D131" s="1" t="s">
        <v>374</v>
      </c>
      <c r="E131" s="2" t="s">
        <v>375</v>
      </c>
      <c r="F131" s="2" t="s">
        <v>376</v>
      </c>
      <c r="G131" s="2" t="s">
        <v>326</v>
      </c>
      <c r="H131" s="2">
        <v>0</v>
      </c>
      <c r="I131" s="1">
        <v>0</v>
      </c>
      <c r="J131" s="3" t="s">
        <v>15</v>
      </c>
      <c r="K131" s="2" t="str">
        <f>J131*41.14</f>
        <v>0</v>
      </c>
      <c r="L131" s="5"/>
    </row>
    <row r="132" spans="1:12" customHeight="1" ht="105" outlineLevel="3">
      <c r="A132" s="1"/>
      <c r="B132" s="1">
        <v>883093</v>
      </c>
      <c r="C132" s="1" t="s">
        <v>377</v>
      </c>
      <c r="D132" s="1" t="s">
        <v>378</v>
      </c>
      <c r="E132" s="2" t="s">
        <v>379</v>
      </c>
      <c r="F132" s="2" t="s">
        <v>369</v>
      </c>
      <c r="G132" s="2" t="s">
        <v>41</v>
      </c>
      <c r="H132" s="2">
        <v>0</v>
      </c>
      <c r="I132" s="1">
        <v>0</v>
      </c>
      <c r="J132" s="3" t="s">
        <v>15</v>
      </c>
      <c r="K132" s="2" t="str">
        <f>J132*39.10</f>
        <v>0</v>
      </c>
      <c r="L132" s="5"/>
    </row>
    <row r="133" spans="1:12" customHeight="1" ht="105" outlineLevel="3">
      <c r="A133" s="1"/>
      <c r="B133" s="1">
        <v>883094</v>
      </c>
      <c r="C133" s="1" t="s">
        <v>380</v>
      </c>
      <c r="D133" s="1" t="s">
        <v>381</v>
      </c>
      <c r="E133" s="2" t="s">
        <v>382</v>
      </c>
      <c r="F133" s="2" t="s">
        <v>383</v>
      </c>
      <c r="G133" s="2" t="s">
        <v>41</v>
      </c>
      <c r="H133" s="2">
        <v>0</v>
      </c>
      <c r="I133" s="1">
        <v>0</v>
      </c>
      <c r="J133" s="3" t="s">
        <v>15</v>
      </c>
      <c r="K133" s="2" t="str">
        <f>J133*101.66</f>
        <v>0</v>
      </c>
      <c r="L133" s="5"/>
    </row>
    <row r="134" spans="1:12" customHeight="1" ht="105" outlineLevel="3">
      <c r="A134" s="1"/>
      <c r="B134" s="1">
        <v>883095</v>
      </c>
      <c r="C134" s="1" t="s">
        <v>384</v>
      </c>
      <c r="D134" s="1" t="s">
        <v>385</v>
      </c>
      <c r="E134" s="2" t="s">
        <v>386</v>
      </c>
      <c r="F134" s="2" t="s">
        <v>387</v>
      </c>
      <c r="G134" s="2" t="s">
        <v>41</v>
      </c>
      <c r="H134" s="2">
        <v>0</v>
      </c>
      <c r="I134" s="1">
        <v>0</v>
      </c>
      <c r="J134" s="3" t="s">
        <v>15</v>
      </c>
      <c r="K134" s="2" t="str">
        <f>J134*265.88</f>
        <v>0</v>
      </c>
      <c r="L134" s="5"/>
    </row>
    <row r="135" spans="1:12" customHeight="1" ht="105" outlineLevel="3">
      <c r="A135" s="1"/>
      <c r="B135" s="1">
        <v>883096</v>
      </c>
      <c r="C135" s="1" t="s">
        <v>388</v>
      </c>
      <c r="D135" s="1" t="s">
        <v>389</v>
      </c>
      <c r="E135" s="2" t="s">
        <v>390</v>
      </c>
      <c r="F135" s="2" t="s">
        <v>391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J135*281.52</f>
        <v>0</v>
      </c>
      <c r="L135" s="5"/>
    </row>
    <row r="136" spans="1:12" customHeight="1" ht="105" outlineLevel="3">
      <c r="A136" s="1"/>
      <c r="B136" s="1">
        <v>883097</v>
      </c>
      <c r="C136" s="1" t="s">
        <v>392</v>
      </c>
      <c r="D136" s="1" t="s">
        <v>393</v>
      </c>
      <c r="E136" s="2" t="s">
        <v>390</v>
      </c>
      <c r="F136" s="2" t="s">
        <v>394</v>
      </c>
      <c r="G136" s="2" t="s">
        <v>41</v>
      </c>
      <c r="H136" s="2">
        <v>0</v>
      </c>
      <c r="I136" s="1">
        <v>0</v>
      </c>
      <c r="J136" s="3" t="s">
        <v>15</v>
      </c>
      <c r="K136" s="2" t="str">
        <f>J136*291.38</f>
        <v>0</v>
      </c>
      <c r="L136" s="5"/>
    </row>
    <row r="137" spans="1:12" customHeight="1" ht="105" outlineLevel="3">
      <c r="A137" s="1"/>
      <c r="B137" s="1">
        <v>883098</v>
      </c>
      <c r="C137" s="1" t="s">
        <v>395</v>
      </c>
      <c r="D137" s="1" t="s">
        <v>396</v>
      </c>
      <c r="E137" s="2" t="s">
        <v>397</v>
      </c>
      <c r="F137" s="2" t="s">
        <v>398</v>
      </c>
      <c r="G137" s="2" t="s">
        <v>187</v>
      </c>
      <c r="H137" s="2">
        <v>0</v>
      </c>
      <c r="I137" s="1">
        <v>0</v>
      </c>
      <c r="J137" s="3" t="s">
        <v>15</v>
      </c>
      <c r="K137" s="2" t="str">
        <f>J137*379.27</f>
        <v>0</v>
      </c>
      <c r="L137" s="5"/>
    </row>
    <row r="138" spans="1:12" customHeight="1" ht="105" outlineLevel="3">
      <c r="A138" s="1"/>
      <c r="B138" s="1">
        <v>883099</v>
      </c>
      <c r="C138" s="1" t="s">
        <v>399</v>
      </c>
      <c r="D138" s="1">
        <v>7215</v>
      </c>
      <c r="E138" s="2" t="s">
        <v>400</v>
      </c>
      <c r="F138" s="2" t="s">
        <v>401</v>
      </c>
      <c r="G138" s="2">
        <v>10</v>
      </c>
      <c r="H138" s="2">
        <v>0</v>
      </c>
      <c r="I138" s="1">
        <v>0</v>
      </c>
      <c r="J138" s="3" t="s">
        <v>15</v>
      </c>
      <c r="K138" s="2" t="str">
        <f>J138*961.86</f>
        <v>0</v>
      </c>
      <c r="L138" s="5"/>
    </row>
    <row r="139" spans="1:12" customHeight="1" ht="105" outlineLevel="3">
      <c r="A139" s="1"/>
      <c r="B139" s="1">
        <v>883100</v>
      </c>
      <c r="C139" s="1" t="s">
        <v>402</v>
      </c>
      <c r="D139" s="1" t="s">
        <v>403</v>
      </c>
      <c r="E139" s="2" t="s">
        <v>404</v>
      </c>
      <c r="F139" s="2" t="s">
        <v>405</v>
      </c>
      <c r="G139" s="2">
        <v>8</v>
      </c>
      <c r="H139" s="2">
        <v>0</v>
      </c>
      <c r="I139" s="1">
        <v>0</v>
      </c>
      <c r="J139" s="3" t="s">
        <v>15</v>
      </c>
      <c r="K139" s="2" t="str">
        <f>J139*1063.52</f>
        <v>0</v>
      </c>
      <c r="L139" s="5"/>
    </row>
    <row r="140" spans="1:12" customHeight="1" ht="105" outlineLevel="3">
      <c r="A140" s="1"/>
      <c r="B140" s="1">
        <v>883101</v>
      </c>
      <c r="C140" s="1" t="s">
        <v>406</v>
      </c>
      <c r="D140" s="1">
        <v>7216</v>
      </c>
      <c r="E140" s="2" t="s">
        <v>407</v>
      </c>
      <c r="F140" s="2" t="s">
        <v>408</v>
      </c>
      <c r="G140" s="2">
        <v>9</v>
      </c>
      <c r="H140" s="2">
        <v>0</v>
      </c>
      <c r="I140" s="1">
        <v>0</v>
      </c>
      <c r="J140" s="3" t="s">
        <v>15</v>
      </c>
      <c r="K140" s="2" t="str">
        <f>J140*1110.44</f>
        <v>0</v>
      </c>
      <c r="L140" s="5"/>
    </row>
    <row r="141" spans="1:12" customHeight="1" ht="105" outlineLevel="3">
      <c r="A141" s="1"/>
      <c r="B141" s="1">
        <v>883102</v>
      </c>
      <c r="C141" s="1" t="s">
        <v>409</v>
      </c>
      <c r="D141" s="1">
        <v>6307</v>
      </c>
      <c r="E141" s="2" t="s">
        <v>410</v>
      </c>
      <c r="F141" s="2" t="s">
        <v>411</v>
      </c>
      <c r="G141" s="2">
        <v>2</v>
      </c>
      <c r="H141" s="2">
        <v>0</v>
      </c>
      <c r="I141" s="1">
        <v>0</v>
      </c>
      <c r="J141" s="3" t="s">
        <v>15</v>
      </c>
      <c r="K141" s="2" t="str">
        <f>J141*1233.69</f>
        <v>0</v>
      </c>
      <c r="L141" s="5"/>
    </row>
    <row r="142" spans="1:12" customHeight="1" ht="105" outlineLevel="3">
      <c r="A142" s="1"/>
      <c r="B142" s="1">
        <v>883103</v>
      </c>
      <c r="C142" s="1" t="s">
        <v>412</v>
      </c>
      <c r="D142" s="1">
        <v>6303</v>
      </c>
      <c r="E142" s="2" t="s">
        <v>413</v>
      </c>
      <c r="F142" s="2" t="s">
        <v>414</v>
      </c>
      <c r="G142" s="2">
        <v>3</v>
      </c>
      <c r="H142" s="2">
        <v>0</v>
      </c>
      <c r="I142" s="1">
        <v>0</v>
      </c>
      <c r="J142" s="3" t="s">
        <v>15</v>
      </c>
      <c r="K142" s="2" t="str">
        <f>J142*1504.80</f>
        <v>0</v>
      </c>
      <c r="L142" s="5"/>
    </row>
    <row r="143" spans="1:12" customHeight="1" ht="105" outlineLevel="3">
      <c r="A143" s="1"/>
      <c r="B143" s="1">
        <v>883104</v>
      </c>
      <c r="C143" s="1" t="s">
        <v>415</v>
      </c>
      <c r="D143" s="1">
        <v>6305</v>
      </c>
      <c r="E143" s="2" t="s">
        <v>416</v>
      </c>
      <c r="F143" s="2" t="s">
        <v>417</v>
      </c>
      <c r="G143" s="2">
        <v>3</v>
      </c>
      <c r="H143" s="2">
        <v>0</v>
      </c>
      <c r="I143" s="1">
        <v>0</v>
      </c>
      <c r="J143" s="3" t="s">
        <v>15</v>
      </c>
      <c r="K143" s="2" t="str">
        <f>J143*1450.61</f>
        <v>0</v>
      </c>
      <c r="L143" s="5"/>
    </row>
    <row r="144" spans="1:12" outlineLevel="1">
      <c r="A144" s="7" t="s">
        <v>418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884724</v>
      </c>
      <c r="C145" s="1" t="s">
        <v>419</v>
      </c>
      <c r="D145" s="1" t="s">
        <v>420</v>
      </c>
      <c r="E145" s="2" t="s">
        <v>421</v>
      </c>
      <c r="F145" s="2" t="s">
        <v>422</v>
      </c>
      <c r="G145" s="2" t="s">
        <v>187</v>
      </c>
      <c r="H145" s="2">
        <v>0</v>
      </c>
      <c r="I145" s="1">
        <v>0</v>
      </c>
      <c r="J145" s="3" t="s">
        <v>15</v>
      </c>
      <c r="K145" s="2" t="str">
        <f>J145*420.96</f>
        <v>0</v>
      </c>
      <c r="L145" s="5"/>
    </row>
    <row r="146" spans="1:12" customHeight="1" ht="105" outlineLevel="3">
      <c r="A146" s="1"/>
      <c r="B146" s="1">
        <v>884725</v>
      </c>
      <c r="C146" s="1" t="s">
        <v>423</v>
      </c>
      <c r="D146" s="1" t="s">
        <v>424</v>
      </c>
      <c r="E146" s="2" t="s">
        <v>425</v>
      </c>
      <c r="F146" s="2" t="s">
        <v>426</v>
      </c>
      <c r="G146" s="2" t="s">
        <v>187</v>
      </c>
      <c r="H146" s="2">
        <v>0</v>
      </c>
      <c r="I146" s="1">
        <v>0</v>
      </c>
      <c r="J146" s="3" t="s">
        <v>15</v>
      </c>
      <c r="K146" s="2" t="str">
        <f>J146*620.29</f>
        <v>0</v>
      </c>
      <c r="L146" s="5"/>
    </row>
    <row r="147" spans="1:12" customHeight="1" ht="105" outlineLevel="3">
      <c r="A147" s="1"/>
      <c r="B147" s="1">
        <v>884726</v>
      </c>
      <c r="C147" s="1" t="s">
        <v>427</v>
      </c>
      <c r="D147" s="1" t="s">
        <v>428</v>
      </c>
      <c r="E147" s="2" t="s">
        <v>429</v>
      </c>
      <c r="F147" s="2" t="s">
        <v>430</v>
      </c>
      <c r="G147" s="2">
        <v>10</v>
      </c>
      <c r="H147" s="2">
        <v>0</v>
      </c>
      <c r="I147" s="1">
        <v>0</v>
      </c>
      <c r="J147" s="3" t="s">
        <v>15</v>
      </c>
      <c r="K147" s="2" t="str">
        <f>J147*798.79</f>
        <v>0</v>
      </c>
      <c r="L147" s="5"/>
    </row>
    <row r="148" spans="1:12" customHeight="1" ht="105" outlineLevel="3">
      <c r="A148" s="1"/>
      <c r="B148" s="1">
        <v>884727</v>
      </c>
      <c r="C148" s="1" t="s">
        <v>431</v>
      </c>
      <c r="D148" s="1" t="s">
        <v>432</v>
      </c>
      <c r="E148" s="2" t="s">
        <v>433</v>
      </c>
      <c r="F148" s="2" t="s">
        <v>434</v>
      </c>
      <c r="G148" s="2">
        <v>10</v>
      </c>
      <c r="H148" s="2">
        <v>0</v>
      </c>
      <c r="I148" s="1">
        <v>0</v>
      </c>
      <c r="J148" s="3" t="s">
        <v>15</v>
      </c>
      <c r="K148" s="2" t="str">
        <f>J148*1877.23</f>
        <v>0</v>
      </c>
      <c r="L148" s="5"/>
    </row>
    <row r="149" spans="1:12" customHeight="1" ht="105" outlineLevel="3">
      <c r="A149" s="1"/>
      <c r="B149" s="1">
        <v>884728</v>
      </c>
      <c r="C149" s="1" t="s">
        <v>435</v>
      </c>
      <c r="D149" s="1" t="s">
        <v>436</v>
      </c>
      <c r="E149" s="2" t="s">
        <v>437</v>
      </c>
      <c r="F149" s="2" t="s">
        <v>438</v>
      </c>
      <c r="G149" s="2">
        <v>6</v>
      </c>
      <c r="H149" s="2">
        <v>0</v>
      </c>
      <c r="I149" s="1">
        <v>0</v>
      </c>
      <c r="J149" s="3" t="s">
        <v>15</v>
      </c>
      <c r="K149" s="2" t="str">
        <f>J149*2809.89</f>
        <v>0</v>
      </c>
      <c r="L149" s="5"/>
    </row>
    <row r="150" spans="1:12" customHeight="1" ht="105" outlineLevel="3">
      <c r="A150" s="1"/>
      <c r="B150" s="1">
        <v>884729</v>
      </c>
      <c r="C150" s="1" t="s">
        <v>439</v>
      </c>
      <c r="D150" s="1" t="s">
        <v>440</v>
      </c>
      <c r="E150" s="2" t="s">
        <v>441</v>
      </c>
      <c r="F150" s="2" t="s">
        <v>442</v>
      </c>
      <c r="G150" s="2">
        <v>4</v>
      </c>
      <c r="H150" s="2">
        <v>0</v>
      </c>
      <c r="I150" s="1">
        <v>0</v>
      </c>
      <c r="J150" s="3" t="s">
        <v>15</v>
      </c>
      <c r="K150" s="2" t="str">
        <f>J150*3677.10</f>
        <v>0</v>
      </c>
      <c r="L150" s="5"/>
    </row>
    <row r="151" spans="1:12" customHeight="1" ht="105" outlineLevel="3">
      <c r="A151" s="1"/>
      <c r="B151" s="1">
        <v>886013</v>
      </c>
      <c r="C151" s="1" t="s">
        <v>443</v>
      </c>
      <c r="D151" s="1" t="s">
        <v>444</v>
      </c>
      <c r="E151" s="2" t="s">
        <v>445</v>
      </c>
      <c r="F151" s="2" t="s">
        <v>446</v>
      </c>
      <c r="G151" s="2">
        <v>10</v>
      </c>
      <c r="H151" s="2">
        <v>0</v>
      </c>
      <c r="I151" s="1">
        <v>0</v>
      </c>
      <c r="J151" s="3" t="s">
        <v>15</v>
      </c>
      <c r="K151" s="2" t="str">
        <f>J151*113.05</f>
        <v>0</v>
      </c>
      <c r="L151" s="5"/>
    </row>
    <row r="152" spans="1:12" customHeight="1" ht="105" outlineLevel="3">
      <c r="A152" s="1"/>
      <c r="B152" s="1">
        <v>886014</v>
      </c>
      <c r="C152" s="1" t="s">
        <v>447</v>
      </c>
      <c r="D152" s="1" t="s">
        <v>448</v>
      </c>
      <c r="E152" s="2" t="s">
        <v>449</v>
      </c>
      <c r="F152" s="2" t="s">
        <v>450</v>
      </c>
      <c r="G152" s="2">
        <v>8</v>
      </c>
      <c r="H152" s="2">
        <v>0</v>
      </c>
      <c r="I152" s="1">
        <v>0</v>
      </c>
      <c r="J152" s="3" t="s">
        <v>15</v>
      </c>
      <c r="K152" s="2" t="str">
        <f>J152*172.55</f>
        <v>0</v>
      </c>
      <c r="L152" s="5"/>
    </row>
    <row r="153" spans="1:12" customHeight="1" ht="105" outlineLevel="3">
      <c r="A153" s="1"/>
      <c r="B153" s="1">
        <v>886015</v>
      </c>
      <c r="C153" s="1" t="s">
        <v>451</v>
      </c>
      <c r="D153" s="1" t="s">
        <v>452</v>
      </c>
      <c r="E153" s="2" t="s">
        <v>453</v>
      </c>
      <c r="F153" s="2" t="s">
        <v>454</v>
      </c>
      <c r="G153" s="2">
        <v>10</v>
      </c>
      <c r="H153" s="2">
        <v>0</v>
      </c>
      <c r="I153" s="1">
        <v>0</v>
      </c>
      <c r="J153" s="3" t="s">
        <v>15</v>
      </c>
      <c r="K153" s="2" t="str">
        <f>J153*371.88</f>
        <v>0</v>
      </c>
      <c r="L153" s="5"/>
    </row>
    <row r="154" spans="1:12" customHeight="1" ht="105" outlineLevel="3">
      <c r="A154" s="1"/>
      <c r="B154" s="1">
        <v>886016</v>
      </c>
      <c r="C154" s="1" t="s">
        <v>455</v>
      </c>
      <c r="D154" s="1" t="s">
        <v>456</v>
      </c>
      <c r="E154" s="2" t="s">
        <v>457</v>
      </c>
      <c r="F154" s="2" t="s">
        <v>458</v>
      </c>
      <c r="G154" s="2">
        <v>5</v>
      </c>
      <c r="H154" s="2">
        <v>0</v>
      </c>
      <c r="I154" s="1">
        <v>0</v>
      </c>
      <c r="J154" s="3" t="s">
        <v>15</v>
      </c>
      <c r="K154" s="2" t="str">
        <f>J154*496.83</f>
        <v>0</v>
      </c>
      <c r="L154" s="5"/>
    </row>
    <row r="155" spans="1:12" outlineLevel="1">
      <c r="A155" s="7" t="s">
        <v>459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885840</v>
      </c>
      <c r="C156" s="1" t="s">
        <v>460</v>
      </c>
      <c r="D156" s="1" t="s">
        <v>461</v>
      </c>
      <c r="E156" s="2" t="s">
        <v>462</v>
      </c>
      <c r="F156" s="2" t="s">
        <v>463</v>
      </c>
      <c r="G156" s="2">
        <v>4</v>
      </c>
      <c r="H156" s="2">
        <v>0</v>
      </c>
      <c r="I156" s="1">
        <v>0</v>
      </c>
      <c r="J156" s="3" t="s">
        <v>15</v>
      </c>
      <c r="K156" s="2" t="str">
        <f>J156*11440.36</f>
        <v>0</v>
      </c>
      <c r="L156" s="5"/>
    </row>
    <row r="157" spans="1:12" customHeight="1" ht="105" outlineLevel="3">
      <c r="A157" s="1"/>
      <c r="B157" s="1">
        <v>885841</v>
      </c>
      <c r="C157" s="1" t="s">
        <v>464</v>
      </c>
      <c r="D157" s="1" t="s">
        <v>465</v>
      </c>
      <c r="E157" s="2" t="s">
        <v>466</v>
      </c>
      <c r="F157" s="2" t="s">
        <v>467</v>
      </c>
      <c r="G157" s="2">
        <v>6</v>
      </c>
      <c r="H157" s="2">
        <v>0</v>
      </c>
      <c r="I157" s="1">
        <v>0</v>
      </c>
      <c r="J157" s="3" t="s">
        <v>15</v>
      </c>
      <c r="K157" s="2" t="str">
        <f>J157*11659.03</f>
        <v>0</v>
      </c>
      <c r="L157" s="5"/>
    </row>
    <row r="158" spans="1:12" customHeight="1" ht="105" outlineLevel="3">
      <c r="A158" s="1"/>
      <c r="B158" s="1">
        <v>885842</v>
      </c>
      <c r="C158" s="1" t="s">
        <v>468</v>
      </c>
      <c r="D158" s="1" t="s">
        <v>469</v>
      </c>
      <c r="E158" s="2" t="s">
        <v>470</v>
      </c>
      <c r="F158" s="2" t="s">
        <v>471</v>
      </c>
      <c r="G158" s="2">
        <v>5</v>
      </c>
      <c r="H158" s="2">
        <v>0</v>
      </c>
      <c r="I158" s="1">
        <v>0</v>
      </c>
      <c r="J158" s="3" t="s">
        <v>15</v>
      </c>
      <c r="K158" s="2" t="str">
        <f>J158*12066.60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1:K21"/>
    <mergeCell ref="A99:K99"/>
    <mergeCell ref="A113:K113"/>
    <mergeCell ref="A144:K144"/>
    <mergeCell ref="A155:K155"/>
    <mergeCell ref="A22:K22"/>
    <mergeCell ref="A59:K59"/>
    <mergeCell ref="A73:K73"/>
    <mergeCell ref="A78:K78"/>
    <mergeCell ref="A89:K89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2025-12-07T10:00:02+03:00</dcterms:created>
  <dcterms:modified xsi:type="dcterms:W3CDTF">2025-12-07T10:00:02+03:00</dcterms:modified>
  <dc:title>Untitled Spreadsheet</dc:title>
  <dc:description/>
  <dc:subject/>
  <cp:keywords/>
  <cp:category/>
</cp:coreProperties>
</file>