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<sst xmlns="http://schemas.openxmlformats.org/spreadsheetml/2006/main" uniqueCount="221">
  <si>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</si>
  <si>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</si>
  <si>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</si>
  <si>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</si>
  <si>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</si>
  <si>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</si>
  <si>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</si>
  <si>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</si>
  <si>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</si>
  <si>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</si>
  <si>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</si>
  <si>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поливочные</t>
  </si>
  <si>
    <t>Шланги поливочные BRAVURA</t>
  </si>
  <si>
    <t>PVH-110002</t>
  </si>
  <si>
    <t>Шланг ПВХ для полива 1/2" (12,5мм) 3 слоя Bravura Green (-10*+60*, 5бар) UV защита (бухта 50м)</t>
  </si>
  <si>
    <t>2 005.13 руб.</t>
  </si>
  <si>
    <t>бух</t>
  </si>
  <si>
    <t>PVH-110004</t>
  </si>
  <si>
    <t>Шланг ПВХ для полива 3/4" (19мм) 3 слоя Bravura Green (-10*+60*, 5бар) UV защита (бухта 50м)</t>
  </si>
  <si>
    <t>2 807.18 руб.</t>
  </si>
  <si>
    <t>PVH-110005</t>
  </si>
  <si>
    <t>Шланг ПВХ для полива 1/2" (12,5мм) 3 слоя Bravura Gray (-10*+60*, 5бар) UV защита (бухта 25м)</t>
  </si>
  <si>
    <t>979.36 руб.</t>
  </si>
  <si>
    <t>PVH-110006</t>
  </si>
  <si>
    <t>Шланг ПВХ для полива 1/2" (12,5мм) 3 слоя Bravura Gray (-10*+60*, 5бар) UV защита (бухта 50м)</t>
  </si>
  <si>
    <t>1 958.72 руб.</t>
  </si>
  <si>
    <t>PVH-110007</t>
  </si>
  <si>
    <t>Шланг ПВХ для полива 3/4" (19мм) 3 слоя Bravura Gray (-10*+60*, 5бар) UV защита (бухта 25м)</t>
  </si>
  <si>
    <t>1 371.10 руб.</t>
  </si>
  <si>
    <t>PVH-110008</t>
  </si>
  <si>
    <t>Шланг ПВХ для полива 3/4" (19мм) 3 слоя Bravura Gray (-10*+60*, 5бар) UV защита (бухта 50м)</t>
  </si>
  <si>
    <t>2 742.20 руб.</t>
  </si>
  <si>
    <t>PVH-110009</t>
  </si>
  <si>
    <t>Шланг ПВХ для полива 1/2" (12,5мм) 3 слоя Bravura 3 (-10*+60*, 10бар) UV защита (бухта 25м)</t>
  </si>
  <si>
    <t>1 455.77 руб.</t>
  </si>
  <si>
    <t>PVH-110010</t>
  </si>
  <si>
    <t>Шланг ПВХ для полива 1/2" (12,5мм) 3 слоя Bravura 3 (-10*+60*, 10бар) UV защита (бухта 50м)</t>
  </si>
  <si>
    <t>2 911.53 руб.</t>
  </si>
  <si>
    <t>PVH-110011</t>
  </si>
  <si>
    <t>Шланг ПВХ для полива 3/4" (19мм) 3 слоя Bravura 3 (-10*+60*, 10бар) UV защита (бухта 25м)</t>
  </si>
  <si>
    <t>2 426.28 руб.</t>
  </si>
  <si>
    <t>PVH-110012</t>
  </si>
  <si>
    <t>Шланг ПВХ для полива 3/4" (19мм) 3 слоя Bravura 3 (-10*+60*, 10бар) UV защита (бухта 50м)</t>
  </si>
  <si>
    <t>4 852.55 руб.</t>
  </si>
  <si>
    <t>PVH-110013</t>
  </si>
  <si>
    <t>Шланг ПВХ для полива 1/2" (12,5мм) 3 слоя Bravura 3 Crystal (-10*+60*, 10бар) UV защита (бухта 25м)</t>
  </si>
  <si>
    <t>1 462.21 руб.</t>
  </si>
  <si>
    <t>PVH-110014</t>
  </si>
  <si>
    <t>Шланг ПВХ для полива 1/2" (12,5мм) 3 слоя Bravura 3 Crystal (-10*+60*, 10бар) UV защита (бухта 50м)</t>
  </si>
  <si>
    <t>2 924.42 руб.</t>
  </si>
  <si>
    <t>PVH-110016</t>
  </si>
  <si>
    <t>Шланг ПВХ для полива 3/4" (19мм) 3 слоя Bravura 3 Crystal  (-10*+60*, 10бар) UV защита (бухта 50м)</t>
  </si>
  <si>
    <t>4 874.03 руб.</t>
  </si>
  <si>
    <t>PVH-110017</t>
  </si>
  <si>
    <t>Шланг ПВХ для полива 1/2" (12,5мм) 4 слоя Bravura 4 (-10*+60*, 10бар) UV защита (бухта 25м)</t>
  </si>
  <si>
    <t>1 789.22 руб.</t>
  </si>
  <si>
    <t>PVH-110018</t>
  </si>
  <si>
    <t>Шланг ПВХ для полива 1/2" (12,5мм) 4 слоя Bravura 4 (-10*+60*, 10бар) UV защита (бухта 50м)</t>
  </si>
  <si>
    <t>3 578.44 руб.</t>
  </si>
  <si>
    <t>PVH-110020</t>
  </si>
  <si>
    <t>Шланг ПВХ для полива 3/4" (19мм) 4 слоя Bravura 4 (-10*+60*, 10бар) UV защита (бухта 50м)</t>
  </si>
  <si>
    <t>5 926.78 руб.</t>
  </si>
  <si>
    <t>PVH-110021</t>
  </si>
  <si>
    <t>Шланг ПВХ для полива 1/2" (12,5мм) 5 слоев Bravura 5 (-10*+60*, 10бар) UV защита (бухта 25м)</t>
  </si>
  <si>
    <t>2 048.46 руб.</t>
  </si>
  <si>
    <t>PVH-110022</t>
  </si>
  <si>
    <t>Шланг ПВХ для полива 1/2" (12,5мм) 5 слоев Bravura 5 (-10*+60*, 10бар) UV защита (бухта 50м)</t>
  </si>
  <si>
    <t>4 096.92 руб.</t>
  </si>
  <si>
    <t>PVH-110024</t>
  </si>
  <si>
    <t>Шланг ПВХ для полива 3/4" (19мм) 5 слоев Bravura 5 (-10*+60*, 10бар) UV защита (бухта 50м)</t>
  </si>
  <si>
    <t>6 785.52 руб.</t>
  </si>
  <si>
    <t>PVH-110025</t>
  </si>
  <si>
    <t>Шланг ПВХ для полива 1" (25мм) 5 слоев Bravura 5 (-10*+60*, 10бар) UV защита (бухта 25м)</t>
  </si>
  <si>
    <t>6 337.42 руб.</t>
  </si>
  <si>
    <t>PVH-110026</t>
  </si>
  <si>
    <t>Шланг ПВХ для полива 1" (25мм) 5 слоев Bravura 5 (-10*+60*, 10бар) UV защита (бухта 50м)</t>
  </si>
  <si>
    <t>12 674.85 руб.</t>
  </si>
  <si>
    <t>PVH-110027</t>
  </si>
  <si>
    <t>Шланг ПВХ для полива 1/2" (12,5мм) 5 слоев Bravura 5 Crystal (-10*+60*, 10бар) UV защита (бухта 25м)</t>
  </si>
  <si>
    <t>2 048.12 руб.</t>
  </si>
  <si>
    <t>PVH-110028</t>
  </si>
  <si>
    <t>Шланг ПВХ для полива 1/2" (12,5мм) 5 слоев Bravura 5 Crystal (-10*+60*, 10бар) UV защита (бухта 50м)</t>
  </si>
  <si>
    <t>4 096.24 руб.</t>
  </si>
  <si>
    <t>PVH-110030</t>
  </si>
  <si>
    <t>Шланг ПВХ для полива 3/4" (19мм) 5 слоев Bravura 5 Crystal  (-10*+60*, 10бар) UV защита (бухта 50м)</t>
  </si>
  <si>
    <t>6 784.39 руб.</t>
  </si>
  <si>
    <t>PVH-110031</t>
  </si>
  <si>
    <t>Шланг ПВХ для полива 1" (25мм) 5 слоев Bravura 5 Crystal (-10*+60*, 10бар) UV защита (бухта 25м)</t>
  </si>
  <si>
    <t>6 336.36 руб.</t>
  </si>
  <si>
    <t>PVH-110032</t>
  </si>
  <si>
    <t>Шланг ПВХ для полива 1" (25мм) 5 слоев Bravura 5 Crystal (-10*+60*, 10бар) UV защита (бухта 50м)</t>
  </si>
  <si>
    <t>12 672.73 руб.</t>
  </si>
  <si>
    <t>PVH-110033</t>
  </si>
  <si>
    <t>Шланг силиконовый 3/4" Bravura Glass Lime  (-10*+60*, 3бар) (бухта 25м)</t>
  </si>
  <si>
    <t>2 489.76 руб.</t>
  </si>
  <si>
    <t>PVH-110034</t>
  </si>
  <si>
    <t>Шланг силиконовый 3/4" Bravura Glass Lime  (-10*+60*, 3бар) (бухта 50м)</t>
  </si>
  <si>
    <t>4 979.52 руб.</t>
  </si>
  <si>
    <t>PVH-110035</t>
  </si>
  <si>
    <t>Шланг силиконовый 3/4" Bravura Glass Orange  (-10*+60*, 3бар) (бухта 25м)</t>
  </si>
  <si>
    <t>PVH-110036</t>
  </si>
  <si>
    <t>Шланг силиконовый 3/4" Bravura Glass Orange  (-10*+60*, 3бар) (бухта 50м)</t>
  </si>
  <si>
    <t>Шланги поливочные ПВХ 3-х слойные</t>
  </si>
  <si>
    <t>PVH-110101</t>
  </si>
  <si>
    <t>Шланг полив ПВХ 1/2" (12мм) 3 слоя МЕТЕОР (-5*+60*, 8бар) зеленный с оранж полосой 1,8мм (бухта 20м)</t>
  </si>
  <si>
    <t>835.20 руб.</t>
  </si>
  <si>
    <t>шт</t>
  </si>
  <si>
    <t>PVH-110102</t>
  </si>
  <si>
    <t>Шланг полив ПВХ 5/8" (16мм) 3 слоя МЕТЕОР (-5*+60*, 8бар) зеленный с оранж полосой, 1,7мм (бухта 20м</t>
  </si>
  <si>
    <t>1 089.18 руб.</t>
  </si>
  <si>
    <t>PVH-110201</t>
  </si>
  <si>
    <t>Шланг полив ПВХ 3/4" (18мм) 3 слоя 1,7мм (-5*+50*, 6бар) желтый с черной полосой  (бухта 25м)</t>
  </si>
  <si>
    <t>1 583.71 руб.</t>
  </si>
  <si>
    <t>PVH-110202</t>
  </si>
  <si>
    <t>Шланг полив ПВХ 3/4" (18мм) 3 слоя 1,7мм (-5*+50*, 6бар) оранжевый с черной полосой  (бухта 25м)</t>
  </si>
  <si>
    <t>1 624.90 руб.</t>
  </si>
  <si>
    <t>PVH-110203</t>
  </si>
  <si>
    <t>Шланг полив ПВХ 3/4" (18мм) 3 слоя 1,7мм (-5*+50*, 6бар) салатовый с серой полосой  (бухта 25м)</t>
  </si>
  <si>
    <t>PVH-110204</t>
  </si>
  <si>
    <t>Шланг полив ПВХ 3/4" (18мм) 3 слоя 1,7мм (-5*+50*, 6бар) синий с оранж полосой  (бухта 25м)</t>
  </si>
  <si>
    <t>PVH-110205</t>
  </si>
  <si>
    <t>Шланг полив ПВХ 3/4" (18мм) 3 слоя 1,5мм (-5*+50*, 4бар) военный  (бухта 25м)</t>
  </si>
  <si>
    <t>1 447.06 руб.</t>
  </si>
  <si>
    <t>UNI-102102</t>
  </si>
  <si>
    <t>Шланг поливочный армир. ф13вн*1,5 (бухта 25м), 1/2"</t>
  </si>
  <si>
    <t>1 799.00 руб.</t>
  </si>
  <si>
    <t>UNI-102103</t>
  </si>
  <si>
    <t>Шланг поливочный армир. ф13вн*1,5 (бухта 50м), 1/2"</t>
  </si>
  <si>
    <t>3 369.00 руб.</t>
  </si>
  <si>
    <t>UNI-102104</t>
  </si>
  <si>
    <t>Шланг поливочный армир. ф18вн*2 (бухта 25м), 3/4"</t>
  </si>
  <si>
    <t>2 453.00 руб.</t>
  </si>
  <si>
    <t>UNI-102105</t>
  </si>
  <si>
    <t>Шланг поливочный армир. ф18вн*2 (бухта 50м), 3/4"</t>
  </si>
  <si>
    <t>4 739.00 руб.</t>
  </si>
  <si>
    <t>UNI-102106</t>
  </si>
  <si>
    <t>Шланг поливочный армир. ф25вн*2,5 (бухта 25м), 1"</t>
  </si>
  <si>
    <t>3 759.00 руб.</t>
  </si>
  <si>
    <t>UNI-102107</t>
  </si>
  <si>
    <t>Шланг поливочный армир. ф25вн*2,5 (бухта 50м), 1"</t>
  </si>
  <si>
    <t>6 979.00 руб.</t>
  </si>
  <si>
    <t>Шланги поливочные ПВХ однослойные</t>
  </si>
  <si>
    <t>PVH-110105</t>
  </si>
  <si>
    <t>Шланг полив ПВХ 3/4" (18мм) СИЛИКОН ЛЮКС (-10*+60*, 12бар) фиолетовый 2,5мм (бухта 20м)</t>
  </si>
  <si>
    <t>1 791.36 руб.</t>
  </si>
  <si>
    <t>PVH-110106</t>
  </si>
  <si>
    <t>Шланг полив ПВХ 3/4" (18мм) СИЛИКОН АРМИРОВАННЫЙ (-10*+60*, 10бар) прозрачный 2мм (бухта 20м)</t>
  </si>
  <si>
    <t>1 492.56 руб.</t>
  </si>
  <si>
    <t>PVH-110107</t>
  </si>
  <si>
    <t>Шланг полив ПВХ 3/4" (18мм) СИЛИКОН (-10*+60*, 10бар) прозрачный 1,7мм (бухта 20м)</t>
  </si>
  <si>
    <t>1 163.88 руб.</t>
  </si>
  <si>
    <t>&gt;10</t>
  </si>
  <si>
    <t>PVH-110108</t>
  </si>
  <si>
    <t>Шланг полив ПВХ 3/4" (18мм) СИЛИКОН ЦВЕТНОЙ (-10*+60*, 6бар) 1,4мм (бухта 20м)</t>
  </si>
  <si>
    <t>1 044.36 руб.</t>
  </si>
  <si>
    <t>&gt;25</t>
  </si>
  <si>
    <t>Шланги поливочные резиновые</t>
  </si>
  <si>
    <t>PVH-110209</t>
  </si>
  <si>
    <t>Шланг полив резиновый 12мм армированный напорный КОРДОВЫЙ (бухта 25м)</t>
  </si>
  <si>
    <t>63.65 руб.</t>
  </si>
  <si>
    <t>&gt;100</t>
  </si>
  <si>
    <t>пог. м</t>
  </si>
  <si>
    <t>PVH-110210</t>
  </si>
  <si>
    <t>Шланг полив резиновый 12мм армированный напорный КОРДОВЫЙ (бухта 50м)</t>
  </si>
  <si>
    <t>PVH-110211</t>
  </si>
  <si>
    <t>Шланг полив резиновый 16мм армированный напорный КОРДОВЫЙ (бухта 25м)</t>
  </si>
  <si>
    <t>88.92 руб.</t>
  </si>
  <si>
    <t>&gt;500</t>
  </si>
  <si>
    <t>PVH-110212</t>
  </si>
  <si>
    <t>Шланг полив резиновый 16мм армированный напорный КОРДОВЫЙ (бухта 50м)</t>
  </si>
  <si>
    <t>PVH-110213</t>
  </si>
  <si>
    <t>Шланг полив резиновый 18мм армированный напорный КОРДОВЫЙ (бухта 25м)</t>
  </si>
  <si>
    <t>102.96 руб.</t>
  </si>
  <si>
    <t>PVH-110214</t>
  </si>
  <si>
    <t>Шланг полив резиновый 18мм армированный напорный КОРДОВЫЙ (бухта 50м)</t>
  </si>
  <si>
    <t>PVH-110215</t>
  </si>
  <si>
    <t>Шланг полив резиновый 20мм армированный напорный КОРДОВЫЙ (бухта 25м)</t>
  </si>
  <si>
    <t>111.38 руб.</t>
  </si>
  <si>
    <t>PVH-110216</t>
  </si>
  <si>
    <t>Шланг полив резиновый 20мм армированный напорный КОРДОВЫЙ (бухта 50м)</t>
  </si>
  <si>
    <t>&gt;1000</t>
  </si>
  <si>
    <t>PVH-110217</t>
  </si>
  <si>
    <t>Шланг полив резиновый 25мм армированный напорный КОРДОВЫЙ (бухта 25м)</t>
  </si>
  <si>
    <t>160.99 руб.</t>
  </si>
  <si>
    <t>PVH-110218</t>
  </si>
  <si>
    <t>Шланг полив резиновый 25мм армированный напорный КОРДОВЫЙ (бухта 50м)</t>
  </si>
  <si>
    <t>Шланги поливочные саморастягивающиеся</t>
  </si>
  <si>
    <t>PVH-110221</t>
  </si>
  <si>
    <t>Шланг саморастягивающийся 2,5-7,5м в комплекте с коннекторами и пистолетом, синий</t>
  </si>
  <si>
    <t>527.90 руб.</t>
  </si>
  <si>
    <t>PVH-110222</t>
  </si>
  <si>
    <t>Шланг саморастягивающийся 5-15м в комплекте с коннекторами и пистолетом, синий</t>
  </si>
  <si>
    <t>853.63 руб.</t>
  </si>
  <si>
    <t>PVH-110223</t>
  </si>
  <si>
    <t>Шланг саморастягивающийся 7,5-22,5м в комплекте с коннекторами и пистолетом, синий</t>
  </si>
  <si>
    <t>1 108.22 руб.</t>
  </si>
  <si>
    <t>PVH-110224</t>
  </si>
  <si>
    <t>Шланг саморастягивающийся 10-30м в комплекте с коннекторами и пистолетом, синий</t>
  </si>
  <si>
    <t>1 454.54 руб.</t>
  </si>
  <si>
    <t>UNI-102109</t>
  </si>
  <si>
    <t>Шланг поливочный ROLL TELESCOPE 15 м NEW</t>
  </si>
  <si>
    <t>1 500.00 руб.</t>
  </si>
  <si>
    <t>UNI-102110</t>
  </si>
  <si>
    <t>Шланг поливочный ROLL TELESCOPE 22 м NEW</t>
  </si>
  <si>
    <t>1 967.00 руб.</t>
  </si>
  <si>
    <t>UNI-102111</t>
  </si>
  <si>
    <t>Шланг поливочный ROLL TELESCOPE 30 м NEW</t>
  </si>
  <si>
    <t>2 516.00 руб.</t>
  </si>
  <si>
    <t>Шланги поливочные ТЭП</t>
  </si>
  <si>
    <t>PVH-110104</t>
  </si>
  <si>
    <t>Шланг полив ТЭП 3/4" (18мм) РЕЗИНОВЫЙ армированный, черный, (бухта 20м)</t>
  </si>
  <si>
    <t>2 388.96 руб.</t>
  </si>
  <si>
    <t>PVH-110110</t>
  </si>
  <si>
    <t>Шланг полив ТЭП 3/4" (18мм) ТОРНАДО армированный, черный с синей полосой, (бухта 20м)</t>
  </si>
  <si>
    <t>2 444.22 руб.</t>
  </si>
  <si>
    <t>PVH-110219</t>
  </si>
  <si>
    <t>Шланг полив ТЭП с покрытием Soft-touc 3/4" (18-20мм)  армированный, оранжевый (бухта 20м)</t>
  </si>
  <si>
    <t>2 500.00 руб.</t>
  </si>
  <si>
    <t>PVH-110220</t>
  </si>
  <si>
    <t>Шланг полив ТЭП с покрытием Soft-touc 3/4" (18-20мм)  армированный, синий (бухта 20м)</t>
  </si>
  <si>
    <t>2 500.10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</si>
</sst>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7d4323_deb7_11ee_a573_047c1617b143_19e968f4_793a_11f0_a79f_047c1617b1431.jpeg"/><Relationship Id="rId2" Type="http://schemas.openxmlformats.org/officeDocument/2006/relationships/image" Target="../media/527d4327_deb7_11ee_a573_047c1617b143_19e96905_793a_11f0_a79f_047c1617b1432.jpeg"/><Relationship Id="rId3" Type="http://schemas.openxmlformats.org/officeDocument/2006/relationships/image" Target="../media/527d4329_deb7_11ee_a573_047c1617b143_19e968f1_793a_11f0_a79f_047c1617b1433.jpeg"/><Relationship Id="rId4" Type="http://schemas.openxmlformats.org/officeDocument/2006/relationships/image" Target="../media/527d432b_deb7_11ee_a573_047c1617b143_19e968f2_793a_11f0_a79f_047c1617b1434.jpeg"/><Relationship Id="rId5" Type="http://schemas.openxmlformats.org/officeDocument/2006/relationships/image" Target="../media/527d432d_deb7_11ee_a573_047c1617b143_19e96903_793a_11f0_a79f_047c1617b1435.jpeg"/><Relationship Id="rId6" Type="http://schemas.openxmlformats.org/officeDocument/2006/relationships/image" Target="../media/527d432f_deb7_11ee_a573_047c1617b143_19e96904_793a_11f0_a79f_047c1617b1436.jpeg"/><Relationship Id="rId7" Type="http://schemas.openxmlformats.org/officeDocument/2006/relationships/image" Target="../media/527d4331_deb7_11ee_a573_047c1617b143_19e968e9_793a_11f0_a79f_047c1617b1437.jpeg"/><Relationship Id="rId8" Type="http://schemas.openxmlformats.org/officeDocument/2006/relationships/image" Target="../media/527d4333_deb7_11ee_a573_047c1617b143_19e968ea_793a_11f0_a79f_047c1617b1438.jpeg"/><Relationship Id="rId9" Type="http://schemas.openxmlformats.org/officeDocument/2006/relationships/image" Target="../media/527d4335_deb7_11ee_a573_047c1617b143_19e968fc_793a_11f0_a79f_047c1617b1439.jpeg"/><Relationship Id="rId10" Type="http://schemas.openxmlformats.org/officeDocument/2006/relationships/image" Target="../media/527d4337_deb7_11ee_a573_047c1617b143_19e968fd_793a_11f0_a79f_047c1617b14310.jpeg"/><Relationship Id="rId11" Type="http://schemas.openxmlformats.org/officeDocument/2006/relationships/image" Target="../media/527d4339_deb7_11ee_a573_047c1617b143_19e968eb_793a_11f0_a79f_047c1617b14311.jpeg"/><Relationship Id="rId12" Type="http://schemas.openxmlformats.org/officeDocument/2006/relationships/image" Target="../media/527d433b_deb7_11ee_a573_047c1617b143_19e968ee_793a_11f0_a79f_047c1617b14312.jpeg"/><Relationship Id="rId13" Type="http://schemas.openxmlformats.org/officeDocument/2006/relationships/image" Target="../media/527d433f_deb7_11ee_a573_047c1617b143_19e96901_793a_11f0_a79f_047c1617b14313.jpeg"/><Relationship Id="rId14" Type="http://schemas.openxmlformats.org/officeDocument/2006/relationships/image" Target="../media/527d4341_deb7_11ee_a573_047c1617b143_19e968f5_793a_11f0_a79f_047c1617b14314.jpeg"/><Relationship Id="rId15" Type="http://schemas.openxmlformats.org/officeDocument/2006/relationships/image" Target="../media/527d4343_deb7_11ee_a573_047c1617b143_19e968f6_793a_11f0_a79f_047c1617b14315.jpeg"/><Relationship Id="rId16" Type="http://schemas.openxmlformats.org/officeDocument/2006/relationships/image" Target="../media/527d4347_deb7_11ee_a573_047c1617b143_19e9690e_793a_11f0_a79f_047c1617b14316.jpeg"/><Relationship Id="rId17" Type="http://schemas.openxmlformats.org/officeDocument/2006/relationships/image" Target="../media/527d4349_deb7_11ee_a573_047c1617b143_a26f33d5_7c1e_11f0_a7a3_047c1617b14317.jpeg"/><Relationship Id="rId18" Type="http://schemas.openxmlformats.org/officeDocument/2006/relationships/image" Target="../media/ae7865eb_df22_11ee_a573_047c1617b143_a26f33d8_7c1e_11f0_a7a3_047c1617b14318.jpeg"/><Relationship Id="rId19" Type="http://schemas.openxmlformats.org/officeDocument/2006/relationships/image" Target="../media/ae7865ef_df22_11ee_a573_047c1617b143_19e96912_793a_11f0_a79f_047c1617b14319.jpeg"/><Relationship Id="rId20" Type="http://schemas.openxmlformats.org/officeDocument/2006/relationships/image" Target="../media/ae7865f1_df22_11ee_a573_047c1617b143_19e968e5_793a_11f0_a79f_047c1617b14320.jpeg"/><Relationship Id="rId21" Type="http://schemas.openxmlformats.org/officeDocument/2006/relationships/image" Target="../media/ae7865f3_df22_11ee_a573_047c1617b143_19e968e6_793a_11f0_a79f_047c1617b14321.jpeg"/><Relationship Id="rId22" Type="http://schemas.openxmlformats.org/officeDocument/2006/relationships/image" Target="../media/ae7865f5_df22_11ee_a573_047c1617b143_19e968f8_793a_11f0_a79f_047c1617b14322.jpeg"/><Relationship Id="rId23" Type="http://schemas.openxmlformats.org/officeDocument/2006/relationships/image" Target="../media/ae7865f7_df22_11ee_a573_047c1617b143_19e968f9_793a_11f0_a79f_047c1617b14323.jpeg"/><Relationship Id="rId24" Type="http://schemas.openxmlformats.org/officeDocument/2006/relationships/image" Target="../media/ae7865fb_df22_11ee_a573_047c1617b143_19e96918_793a_11f0_a79f_047c1617b14324.jpeg"/><Relationship Id="rId25" Type="http://schemas.openxmlformats.org/officeDocument/2006/relationships/image" Target="../media/ae7865fd_df22_11ee_a573_047c1617b143_19e968e7_793a_11f0_a79f_047c1617b14325.jpeg"/><Relationship Id="rId26" Type="http://schemas.openxmlformats.org/officeDocument/2006/relationships/image" Target="../media/ae7865ff_df22_11ee_a573_047c1617b143_19e968e8_793a_11f0_a79f_047c1617b14326.jpeg"/><Relationship Id="rId27" Type="http://schemas.openxmlformats.org/officeDocument/2006/relationships/image" Target="../media/ae786601_df22_11ee_a573_047c1617b143_19e9691a_793a_11f0_a79f_047c1617b14327.jpeg"/><Relationship Id="rId28" Type="http://schemas.openxmlformats.org/officeDocument/2006/relationships/image" Target="../media/ae786603_df22_11ee_a573_047c1617b143_19e9691e_793a_11f0_a79f_047c1617b14328.jpeg"/><Relationship Id="rId29" Type="http://schemas.openxmlformats.org/officeDocument/2006/relationships/image" Target="../media/ae786605_df22_11ee_a573_047c1617b143_19e96922_793a_11f0_a79f_047c1617b14329.jpeg"/><Relationship Id="rId30" Type="http://schemas.openxmlformats.org/officeDocument/2006/relationships/image" Target="../media/ae786607_df22_11ee_a573_047c1617b143_19e96926_793a_11f0_a79f_047c1617b14330.jpeg"/><Relationship Id="rId31" Type="http://schemas.openxmlformats.org/officeDocument/2006/relationships/image" Target="../media/68a14245_f120_11ee_a58b_047c1617b143_5785a735_f129_11ee_a58b_047c1617b14331.jpeg"/><Relationship Id="rId32" Type="http://schemas.openxmlformats.org/officeDocument/2006/relationships/image" Target="../media/68a14247_f120_11ee_a58b_047c1617b143_5785a736_f129_11ee_a58b_047c1617b14332.jpeg"/><Relationship Id="rId33" Type="http://schemas.openxmlformats.org/officeDocument/2006/relationships/image" Target="../media/68a1425f_f120_11ee_a58b_047c1617b143_444b1c4f_5a46_11f0_a775_047c1617b14333.jpeg"/><Relationship Id="rId34" Type="http://schemas.openxmlformats.org/officeDocument/2006/relationships/image" Target="../media/68a14261_f120_11ee_a58b_047c1617b143_444b1c50_5a46_11f0_a775_047c1617b14334.jpeg"/><Relationship Id="rId35" Type="http://schemas.openxmlformats.org/officeDocument/2006/relationships/image" Target="../media/68a14263_f120_11ee_a58b_047c1617b143_444b1c52_5a46_11f0_a775_047c1617b14335.jpeg"/><Relationship Id="rId36" Type="http://schemas.openxmlformats.org/officeDocument/2006/relationships/image" Target="../media/5785a6e0_f129_11ee_a58b_047c1617b143_444b1c55_5a46_11f0_a775_047c1617b14336.jpeg"/><Relationship Id="rId37" Type="http://schemas.openxmlformats.org/officeDocument/2006/relationships/image" Target="../media/5785a6e2_f129_11ee_a58b_047c1617b143_444b1c4e_5a46_11f0_a775_047c1617b14337.jpeg"/><Relationship Id="rId38" Type="http://schemas.openxmlformats.org/officeDocument/2006/relationships/image" Target="../media/68a1424d_f120_11ee_a58b_047c1617b143_5785a739_f129_11ee_a58b_047c1617b14338.png"/><Relationship Id="rId39" Type="http://schemas.openxmlformats.org/officeDocument/2006/relationships/image" Target="../media/68a1424f_f120_11ee_a58b_047c1617b143_5785a73a_f129_11ee_a58b_047c1617b14339.jpeg"/><Relationship Id="rId40" Type="http://schemas.openxmlformats.org/officeDocument/2006/relationships/image" Target="../media/68a14251_f120_11ee_a58b_047c1617b143_5785a73b_f129_11ee_a58b_047c1617b14340.png"/><Relationship Id="rId41" Type="http://schemas.openxmlformats.org/officeDocument/2006/relationships/image" Target="../media/68a14253_f120_11ee_a58b_047c1617b143_5785a73c_f129_11ee_a58b_047c1617b14341.png"/><Relationship Id="rId42" Type="http://schemas.openxmlformats.org/officeDocument/2006/relationships/image" Target="../media/5785a6ea_f129_11ee_a58b_047c1617b143_444b1c56_5a46_11f0_a775_047c1617b14342.jpeg"/><Relationship Id="rId43" Type="http://schemas.openxmlformats.org/officeDocument/2006/relationships/image" Target="../media/5785a6ec_f129_11ee_a58b_047c1617b143_444b1c57_5a46_11f0_a775_047c1617b14343.jpeg"/><Relationship Id="rId44" Type="http://schemas.openxmlformats.org/officeDocument/2006/relationships/image" Target="../media/5785a6ee_f129_11ee_a58b_047c1617b143_444b1c58_5a46_11f0_a775_047c1617b14344.jpeg"/><Relationship Id="rId45" Type="http://schemas.openxmlformats.org/officeDocument/2006/relationships/image" Target="../media/5785a6f0_f129_11ee_a58b_047c1617b143_444b1c59_5a46_11f0_a775_047c1617b14345.jpeg"/><Relationship Id="rId46" Type="http://schemas.openxmlformats.org/officeDocument/2006/relationships/image" Target="../media/5785a6f2_f129_11ee_a58b_047c1617b143_444b1c5a_5a46_11f0_a775_047c1617b14346.jpeg"/><Relationship Id="rId47" Type="http://schemas.openxmlformats.org/officeDocument/2006/relationships/image" Target="../media/5785a6f4_f129_11ee_a58b_047c1617b143_444b1c5b_5a46_11f0_a775_047c1617b14347.jpeg"/><Relationship Id="rId48" Type="http://schemas.openxmlformats.org/officeDocument/2006/relationships/image" Target="../media/5785a6f6_f129_11ee_a58b_047c1617b143_444b1c5c_5a46_11f0_a775_047c1617b14348.jpeg"/><Relationship Id="rId49" Type="http://schemas.openxmlformats.org/officeDocument/2006/relationships/image" Target="../media/5785a6f8_f129_11ee_a58b_047c1617b143_444b1c5d_5a46_11f0_a775_047c1617b14349.jpeg"/><Relationship Id="rId50" Type="http://schemas.openxmlformats.org/officeDocument/2006/relationships/image" Target="../media/5785a6fa_f129_11ee_a58b_047c1617b143_444b1c5e_5a46_11f0_a775_047c1617b14350.jpeg"/><Relationship Id="rId51" Type="http://schemas.openxmlformats.org/officeDocument/2006/relationships/image" Target="../media/5785a6fc_f129_11ee_a58b_047c1617b143_444b1c5f_5a46_11f0_a775_047c1617b14351.jpeg"/><Relationship Id="rId52" Type="http://schemas.openxmlformats.org/officeDocument/2006/relationships/image" Target="../media/5785a702_f129_11ee_a58b_047c1617b143_444b1c67_5a46_11f0_a775_047c1617b14352.jpeg"/><Relationship Id="rId53" Type="http://schemas.openxmlformats.org/officeDocument/2006/relationships/image" Target="../media/5785a704_f129_11ee_a58b_047c1617b143_444b1c6b_5a46_11f0_a775_047c1617b14353.jpeg"/><Relationship Id="rId54" Type="http://schemas.openxmlformats.org/officeDocument/2006/relationships/image" Target="../media/5785a706_f129_11ee_a58b_047c1617b143_444b1c6e_5a46_11f0_a775_047c1617b14354.jpeg"/><Relationship Id="rId55" Type="http://schemas.openxmlformats.org/officeDocument/2006/relationships/image" Target="../media/5785a708_f129_11ee_a58b_047c1617b143_444b1c63_5a46_11f0_a775_047c1617b14355.jpeg"/><Relationship Id="rId56" Type="http://schemas.openxmlformats.org/officeDocument/2006/relationships/image" Target="../media/68a1424b_f120_11ee_a58b_047c1617b143_5785a738_f129_11ee_a58b_047c1617b14356.jpeg"/><Relationship Id="rId57" Type="http://schemas.openxmlformats.org/officeDocument/2006/relationships/image" Target="../media/68a14257_f120_11ee_a58b_047c1617b143_5785a73e_f129_11ee_a58b_047c1617b14357.jpeg"/><Relationship Id="rId58" Type="http://schemas.openxmlformats.org/officeDocument/2006/relationships/image" Target="../media/5785a6fe_f129_11ee_a58b_047c1617b143_444b1c71_5a46_11f0_a775_047c1617b14358.jpeg"/><Relationship Id="rId59" Type="http://schemas.openxmlformats.org/officeDocument/2006/relationships/image" Target="../media/5785a700_f129_11ee_a58b_047c1617b143_444b1c72_5a46_11f0_a775_047c1617b1435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8" name="Image_50" descr="Image_5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9" name="Image_51" descr="Image_5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0" name="Image_52" descr="Image_5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1" name="Image_53" descr="Image_5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2" name="Image_55" descr="Image_5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3" name="Image_56" descr="Image_5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4" name="Image_57" descr="Image_5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5" name="Image_58" descr="Image_5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6" name="Image_59" descr="Image_5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7" name="Image_60" descr="Image_6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8" name="Image_61" descr="Image_6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9" name="Image_62" descr="Image_6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0" name="Image_63" descr="Image_6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1" name="Image_64" descr="Image_6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2" name="Image_66" descr="Image_6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3" name="Image_67" descr="Image_6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4" name="Image_68" descr="Image_6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5" name="Image_69" descr="Image_6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6" name="Image_74" descr="Image_74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57" name="Image_75" descr="Image_7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8" name="Image_76" descr="Image_7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59" name="Image_77" descr="Image_7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882682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J5*2005.13</f>
        <v>0</v>
      </c>
      <c r="L5" s="5"/>
    </row>
    <row r="6" spans="1:12" customHeight="1" ht="105" outlineLevel="4">
      <c r="A6" s="1"/>
      <c r="B6" s="1">
        <v>882684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J6*2807.18</f>
        <v>0</v>
      </c>
      <c r="L6" s="5"/>
    </row>
    <row r="7" spans="1:12" customHeight="1" ht="105" outlineLevel="4">
      <c r="A7" s="1"/>
      <c r="B7" s="1">
        <v>882685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J7*979.36</f>
        <v>0</v>
      </c>
      <c r="L7" s="5"/>
    </row>
    <row r="8" spans="1:12" customHeight="1" ht="105" outlineLevel="4">
      <c r="A8" s="1"/>
      <c r="B8" s="1">
        <v>882686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J8*1958.72</f>
        <v>0</v>
      </c>
      <c r="L8" s="5"/>
    </row>
    <row r="9" spans="1:12" customHeight="1" ht="105" outlineLevel="4">
      <c r="A9" s="1"/>
      <c r="B9" s="1">
        <v>882687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J9*1371.10</f>
        <v>0</v>
      </c>
      <c r="L9" s="5"/>
    </row>
    <row r="10" spans="1:12" customHeight="1" ht="105" outlineLevel="4">
      <c r="A10" s="1"/>
      <c r="B10" s="1">
        <v>882688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J10*2742.20</f>
        <v>0</v>
      </c>
      <c r="L10" s="5"/>
    </row>
    <row r="11" spans="1:12" customHeight="1" ht="105" outlineLevel="4">
      <c r="A11" s="1"/>
      <c r="B11" s="1">
        <v>882689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J11*1455.77</f>
        <v>0</v>
      </c>
      <c r="L11" s="5"/>
    </row>
    <row r="12" spans="1:12" customHeight="1" ht="105" outlineLevel="4">
      <c r="A12" s="1"/>
      <c r="B12" s="1">
        <v>882690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J12*2911.53</f>
        <v>0</v>
      </c>
      <c r="L12" s="5"/>
    </row>
    <row r="13" spans="1:12" customHeight="1" ht="105" outlineLevel="4">
      <c r="A13" s="1"/>
      <c r="B13" s="1">
        <v>882691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J13*2426.28</f>
        <v>0</v>
      </c>
      <c r="L13" s="5"/>
    </row>
    <row r="14" spans="1:12" customHeight="1" ht="105" outlineLevel="4">
      <c r="A14" s="1"/>
      <c r="B14" s="1">
        <v>882692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J14*4852.55</f>
        <v>0</v>
      </c>
      <c r="L14" s="5"/>
    </row>
    <row r="15" spans="1:12" customHeight="1" ht="105" outlineLevel="4">
      <c r="A15" s="1"/>
      <c r="B15" s="1">
        <v>882693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J15*1462.21</f>
        <v>0</v>
      </c>
      <c r="L15" s="5"/>
    </row>
    <row r="16" spans="1:12" customHeight="1" ht="105" outlineLevel="4">
      <c r="A16" s="1"/>
      <c r="B16" s="1">
        <v>882694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J16*2924.42</f>
        <v>0</v>
      </c>
      <c r="L16" s="5"/>
    </row>
    <row r="17" spans="1:12" customHeight="1" ht="105" outlineLevel="4">
      <c r="A17" s="1"/>
      <c r="B17" s="1">
        <v>882696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J17*4874.03</f>
        <v>0</v>
      </c>
      <c r="L17" s="5"/>
    </row>
    <row r="18" spans="1:12" customHeight="1" ht="105" outlineLevel="4">
      <c r="A18" s="1"/>
      <c r="B18" s="1">
        <v>882697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J18*1789.22</f>
        <v>0</v>
      </c>
      <c r="L18" s="5"/>
    </row>
    <row r="19" spans="1:12" customHeight="1" ht="105" outlineLevel="4">
      <c r="A19" s="1"/>
      <c r="B19" s="1">
        <v>882698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J19*3578.44</f>
        <v>0</v>
      </c>
      <c r="L19" s="5"/>
    </row>
    <row r="20" spans="1:12" customHeight="1" ht="105" outlineLevel="4">
      <c r="A20" s="1"/>
      <c r="B20" s="1">
        <v>882700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J20*5926.78</f>
        <v>0</v>
      </c>
      <c r="L20" s="5"/>
    </row>
    <row r="21" spans="1:12" customHeight="1" ht="105" outlineLevel="4">
      <c r="A21" s="1"/>
      <c r="B21" s="1">
        <v>882701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J21*2048.46</f>
        <v>0</v>
      </c>
      <c r="L21" s="5"/>
    </row>
    <row r="22" spans="1:12" customHeight="1" ht="105" outlineLevel="4">
      <c r="A22" s="1"/>
      <c r="B22" s="1">
        <v>882702</v>
      </c>
      <c r="C22" s="1" t="s">
        <v>65</v>
      </c>
      <c r="D22" s="1"/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J22*4096.92</f>
        <v>0</v>
      </c>
      <c r="L22" s="5"/>
    </row>
    <row r="23" spans="1:12" customHeight="1" ht="105" outlineLevel="4">
      <c r="A23" s="1"/>
      <c r="B23" s="1">
        <v>882704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J23*6785.52</f>
        <v>0</v>
      </c>
      <c r="L23" s="5"/>
    </row>
    <row r="24" spans="1:12" customHeight="1" ht="105" outlineLevel="4">
      <c r="A24" s="1"/>
      <c r="B24" s="1">
        <v>882705</v>
      </c>
      <c r="C24" s="1" t="s">
        <v>71</v>
      </c>
      <c r="D24" s="1"/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J24*6337.42</f>
        <v>0</v>
      </c>
      <c r="L24" s="5"/>
    </row>
    <row r="25" spans="1:12" customHeight="1" ht="105" outlineLevel="4">
      <c r="A25" s="1"/>
      <c r="B25" s="1">
        <v>882706</v>
      </c>
      <c r="C25" s="1" t="s">
        <v>74</v>
      </c>
      <c r="D25" s="1"/>
      <c r="E25" s="2" t="s">
        <v>75</v>
      </c>
      <c r="F25" s="2" t="s">
        <v>76</v>
      </c>
      <c r="G25" s="2">
        <v>0</v>
      </c>
      <c r="H25" s="2">
        <v>0</v>
      </c>
      <c r="I25" s="1">
        <v>0</v>
      </c>
      <c r="J25" s="3" t="s">
        <v>16</v>
      </c>
      <c r="K25" s="2" t="str">
        <f>J25*12674.85</f>
        <v>0</v>
      </c>
      <c r="L25" s="5"/>
    </row>
    <row r="26" spans="1:12" customHeight="1" ht="105" outlineLevel="4">
      <c r="A26" s="1"/>
      <c r="B26" s="1">
        <v>882707</v>
      </c>
      <c r="C26" s="1" t="s">
        <v>77</v>
      </c>
      <c r="D26" s="1"/>
      <c r="E26" s="2" t="s">
        <v>78</v>
      </c>
      <c r="F26" s="2" t="s">
        <v>79</v>
      </c>
      <c r="G26" s="2">
        <v>0</v>
      </c>
      <c r="H26" s="2">
        <v>0</v>
      </c>
      <c r="I26" s="1">
        <v>0</v>
      </c>
      <c r="J26" s="3" t="s">
        <v>16</v>
      </c>
      <c r="K26" s="2" t="str">
        <f>J26*2048.12</f>
        <v>0</v>
      </c>
      <c r="L26" s="5"/>
    </row>
    <row r="27" spans="1:12" customHeight="1" ht="105" outlineLevel="4">
      <c r="A27" s="1"/>
      <c r="B27" s="1">
        <v>882708</v>
      </c>
      <c r="C27" s="1" t="s">
        <v>80</v>
      </c>
      <c r="D27" s="1"/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J27*4096.24</f>
        <v>0</v>
      </c>
      <c r="L27" s="5"/>
    </row>
    <row r="28" spans="1:12" customHeight="1" ht="105" outlineLevel="4">
      <c r="A28" s="1"/>
      <c r="B28" s="1">
        <v>882710</v>
      </c>
      <c r="C28" s="1" t="s">
        <v>83</v>
      </c>
      <c r="D28" s="1"/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J28*6784.39</f>
        <v>0</v>
      </c>
      <c r="L28" s="5"/>
    </row>
    <row r="29" spans="1:12" customHeight="1" ht="105" outlineLevel="4">
      <c r="A29" s="1"/>
      <c r="B29" s="1">
        <v>882711</v>
      </c>
      <c r="C29" s="1" t="s">
        <v>86</v>
      </c>
      <c r="D29" s="1"/>
      <c r="E29" s="2" t="s">
        <v>87</v>
      </c>
      <c r="F29" s="2" t="s">
        <v>88</v>
      </c>
      <c r="G29" s="2">
        <v>0</v>
      </c>
      <c r="H29" s="2">
        <v>0</v>
      </c>
      <c r="I29" s="1">
        <v>0</v>
      </c>
      <c r="J29" s="3" t="s">
        <v>16</v>
      </c>
      <c r="K29" s="2" t="str">
        <f>J29*6336.36</f>
        <v>0</v>
      </c>
      <c r="L29" s="5"/>
    </row>
    <row r="30" spans="1:12" customHeight="1" ht="105" outlineLevel="4">
      <c r="A30" s="1"/>
      <c r="B30" s="1">
        <v>882712</v>
      </c>
      <c r="C30" s="1" t="s">
        <v>89</v>
      </c>
      <c r="D30" s="1"/>
      <c r="E30" s="2" t="s">
        <v>90</v>
      </c>
      <c r="F30" s="2" t="s">
        <v>91</v>
      </c>
      <c r="G30" s="2">
        <v>0</v>
      </c>
      <c r="H30" s="2">
        <v>0</v>
      </c>
      <c r="I30" s="1">
        <v>0</v>
      </c>
      <c r="J30" s="3" t="s">
        <v>16</v>
      </c>
      <c r="K30" s="2" t="str">
        <f>J30*12672.73</f>
        <v>0</v>
      </c>
      <c r="L30" s="5"/>
    </row>
    <row r="31" spans="1:12" customHeight="1" ht="105" outlineLevel="4">
      <c r="A31" s="1"/>
      <c r="B31" s="1">
        <v>882713</v>
      </c>
      <c r="C31" s="1" t="s">
        <v>92</v>
      </c>
      <c r="D31" s="1"/>
      <c r="E31" s="2" t="s">
        <v>93</v>
      </c>
      <c r="F31" s="2" t="s">
        <v>94</v>
      </c>
      <c r="G31" s="2">
        <v>0</v>
      </c>
      <c r="H31" s="2">
        <v>0</v>
      </c>
      <c r="I31" s="1">
        <v>0</v>
      </c>
      <c r="J31" s="3" t="s">
        <v>16</v>
      </c>
      <c r="K31" s="2" t="str">
        <f>J31*2489.76</f>
        <v>0</v>
      </c>
      <c r="L31" s="5"/>
    </row>
    <row r="32" spans="1:12" customHeight="1" ht="105" outlineLevel="4">
      <c r="A32" s="1"/>
      <c r="B32" s="1">
        <v>882714</v>
      </c>
      <c r="C32" s="1" t="s">
        <v>95</v>
      </c>
      <c r="D32" s="1"/>
      <c r="E32" s="2" t="s">
        <v>96</v>
      </c>
      <c r="F32" s="2" t="s">
        <v>97</v>
      </c>
      <c r="G32" s="2">
        <v>0</v>
      </c>
      <c r="H32" s="2">
        <v>0</v>
      </c>
      <c r="I32" s="1">
        <v>0</v>
      </c>
      <c r="J32" s="3" t="s">
        <v>16</v>
      </c>
      <c r="K32" s="2" t="str">
        <f>J32*4979.52</f>
        <v>0</v>
      </c>
      <c r="L32" s="5"/>
    </row>
    <row r="33" spans="1:12" customHeight="1" ht="105" outlineLevel="4">
      <c r="A33" s="1"/>
      <c r="B33" s="1">
        <v>882715</v>
      </c>
      <c r="C33" s="1" t="s">
        <v>98</v>
      </c>
      <c r="D33" s="1"/>
      <c r="E33" s="2" t="s">
        <v>99</v>
      </c>
      <c r="F33" s="2" t="s">
        <v>94</v>
      </c>
      <c r="G33" s="2">
        <v>0</v>
      </c>
      <c r="H33" s="2">
        <v>0</v>
      </c>
      <c r="I33" s="1">
        <v>0</v>
      </c>
      <c r="J33" s="3" t="s">
        <v>16</v>
      </c>
      <c r="K33" s="2" t="str">
        <f>J33*2489.76</f>
        <v>0</v>
      </c>
      <c r="L33" s="5"/>
    </row>
    <row r="34" spans="1:12" customHeight="1" ht="105" outlineLevel="4">
      <c r="A34" s="1"/>
      <c r="B34" s="1">
        <v>882716</v>
      </c>
      <c r="C34" s="1" t="s">
        <v>100</v>
      </c>
      <c r="D34" s="1"/>
      <c r="E34" s="2" t="s">
        <v>101</v>
      </c>
      <c r="F34" s="2" t="s">
        <v>97</v>
      </c>
      <c r="G34" s="2">
        <v>0</v>
      </c>
      <c r="H34" s="2">
        <v>0</v>
      </c>
      <c r="I34" s="1">
        <v>0</v>
      </c>
      <c r="J34" s="3" t="s">
        <v>16</v>
      </c>
      <c r="K34" s="2" t="str">
        <f>J34*4979.52</f>
        <v>0</v>
      </c>
      <c r="L34" s="5"/>
    </row>
    <row r="35" spans="1:12" outlineLevel="2">
      <c r="A35" s="8" t="s">
        <v>102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5"/>
    </row>
    <row r="36" spans="1:12" customHeight="1" ht="105" outlineLevel="4">
      <c r="A36" s="1"/>
      <c r="B36" s="1">
        <v>882717</v>
      </c>
      <c r="C36" s="1" t="s">
        <v>103</v>
      </c>
      <c r="D36" s="1"/>
      <c r="E36" s="2" t="s">
        <v>104</v>
      </c>
      <c r="F36" s="2" t="s">
        <v>105</v>
      </c>
      <c r="G36" s="2">
        <v>0</v>
      </c>
      <c r="H36" s="2">
        <v>0</v>
      </c>
      <c r="I36" s="1">
        <v>0</v>
      </c>
      <c r="J36" s="3" t="s">
        <v>106</v>
      </c>
      <c r="K36" s="2" t="str">
        <f>J36*835.20</f>
        <v>0</v>
      </c>
      <c r="L36" s="5"/>
    </row>
    <row r="37" spans="1:12" customHeight="1" ht="105" outlineLevel="4">
      <c r="A37" s="1"/>
      <c r="B37" s="1">
        <v>882718</v>
      </c>
      <c r="C37" s="1" t="s">
        <v>107</v>
      </c>
      <c r="D37" s="1"/>
      <c r="E37" s="2" t="s">
        <v>108</v>
      </c>
      <c r="F37" s="2" t="s">
        <v>109</v>
      </c>
      <c r="G37" s="2">
        <v>0</v>
      </c>
      <c r="H37" s="2">
        <v>0</v>
      </c>
      <c r="I37" s="1">
        <v>0</v>
      </c>
      <c r="J37" s="3" t="s">
        <v>106</v>
      </c>
      <c r="K37" s="2" t="str">
        <f>J37*1089.18</f>
        <v>0</v>
      </c>
      <c r="L37" s="5"/>
    </row>
    <row r="38" spans="1:12" customHeight="1" ht="105" outlineLevel="4">
      <c r="A38" s="1"/>
      <c r="B38" s="1">
        <v>882730</v>
      </c>
      <c r="C38" s="1" t="s">
        <v>110</v>
      </c>
      <c r="D38" s="1"/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106</v>
      </c>
      <c r="K38" s="2" t="str">
        <f>J38*1583.71</f>
        <v>0</v>
      </c>
      <c r="L38" s="5"/>
    </row>
    <row r="39" spans="1:12" customHeight="1" ht="105" outlineLevel="4">
      <c r="A39" s="1"/>
      <c r="B39" s="1">
        <v>882731</v>
      </c>
      <c r="C39" s="1" t="s">
        <v>113</v>
      </c>
      <c r="D39" s="1"/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106</v>
      </c>
      <c r="K39" s="2" t="str">
        <f>J39*1624.90</f>
        <v>0</v>
      </c>
      <c r="L39" s="5"/>
    </row>
    <row r="40" spans="1:12" customHeight="1" ht="105" outlineLevel="4">
      <c r="A40" s="1"/>
      <c r="B40" s="1">
        <v>882732</v>
      </c>
      <c r="C40" s="1" t="s">
        <v>116</v>
      </c>
      <c r="D40" s="1"/>
      <c r="E40" s="2" t="s">
        <v>117</v>
      </c>
      <c r="F40" s="2" t="s">
        <v>115</v>
      </c>
      <c r="G40" s="2">
        <v>0</v>
      </c>
      <c r="H40" s="2">
        <v>0</v>
      </c>
      <c r="I40" s="1">
        <v>0</v>
      </c>
      <c r="J40" s="3" t="s">
        <v>106</v>
      </c>
      <c r="K40" s="2" t="str">
        <f>J40*1624.90</f>
        <v>0</v>
      </c>
      <c r="L40" s="5"/>
    </row>
    <row r="41" spans="1:12" customHeight="1" ht="105" outlineLevel="4">
      <c r="A41" s="1"/>
      <c r="B41" s="1">
        <v>882733</v>
      </c>
      <c r="C41" s="1" t="s">
        <v>118</v>
      </c>
      <c r="D41" s="1"/>
      <c r="E41" s="2" t="s">
        <v>119</v>
      </c>
      <c r="F41" s="2" t="s">
        <v>112</v>
      </c>
      <c r="G41" s="2">
        <v>0</v>
      </c>
      <c r="H41" s="2">
        <v>0</v>
      </c>
      <c r="I41" s="1">
        <v>0</v>
      </c>
      <c r="J41" s="3" t="s">
        <v>106</v>
      </c>
      <c r="K41" s="2" t="str">
        <f>J41*1583.71</f>
        <v>0</v>
      </c>
      <c r="L41" s="5"/>
    </row>
    <row r="42" spans="1:12" customHeight="1" ht="105" outlineLevel="4">
      <c r="A42" s="1"/>
      <c r="B42" s="1">
        <v>882734</v>
      </c>
      <c r="C42" s="1" t="s">
        <v>120</v>
      </c>
      <c r="D42" s="1"/>
      <c r="E42" s="2" t="s">
        <v>121</v>
      </c>
      <c r="F42" s="2" t="s">
        <v>122</v>
      </c>
      <c r="G42" s="2">
        <v>0</v>
      </c>
      <c r="H42" s="2">
        <v>0</v>
      </c>
      <c r="I42" s="1">
        <v>0</v>
      </c>
      <c r="J42" s="3" t="s">
        <v>106</v>
      </c>
      <c r="K42" s="2" t="str">
        <f>J42*1447.06</f>
        <v>0</v>
      </c>
      <c r="L42" s="5"/>
    </row>
    <row r="43" spans="1:12" outlineLevel="4">
      <c r="A43" s="1"/>
      <c r="B43" s="1">
        <v>959531</v>
      </c>
      <c r="C43" s="1" t="s">
        <v>123</v>
      </c>
      <c r="D43" s="1">
        <v>32863</v>
      </c>
      <c r="E43" s="2" t="s">
        <v>124</v>
      </c>
      <c r="F43" s="2" t="s">
        <v>125</v>
      </c>
      <c r="G43" s="2">
        <v>0</v>
      </c>
      <c r="H43" s="2">
        <v>0</v>
      </c>
      <c r="I43" s="1">
        <v>0</v>
      </c>
      <c r="J43" s="3" t="s">
        <v>106</v>
      </c>
      <c r="K43" s="2" t="str">
        <f>J43*1799.00</f>
        <v>0</v>
      </c>
      <c r="L43" s="5"/>
    </row>
    <row r="44" spans="1:12" outlineLevel="4">
      <c r="A44" s="1"/>
      <c r="B44" s="1">
        <v>959532</v>
      </c>
      <c r="C44" s="1" t="s">
        <v>126</v>
      </c>
      <c r="D44" s="1">
        <v>45658</v>
      </c>
      <c r="E44" s="2" t="s">
        <v>127</v>
      </c>
      <c r="F44" s="2" t="s">
        <v>128</v>
      </c>
      <c r="G44" s="2">
        <v>0</v>
      </c>
      <c r="H44" s="2">
        <v>0</v>
      </c>
      <c r="I44" s="1">
        <v>0</v>
      </c>
      <c r="J44" s="3" t="s">
        <v>106</v>
      </c>
      <c r="K44" s="2" t="str">
        <f>J44*3369.00</f>
        <v>0</v>
      </c>
      <c r="L44" s="5"/>
    </row>
    <row r="45" spans="1:12" outlineLevel="4">
      <c r="A45" s="1"/>
      <c r="B45" s="1">
        <v>959533</v>
      </c>
      <c r="C45" s="1" t="s">
        <v>129</v>
      </c>
      <c r="D45" s="1">
        <v>13468</v>
      </c>
      <c r="E45" s="2" t="s">
        <v>130</v>
      </c>
      <c r="F45" s="2" t="s">
        <v>131</v>
      </c>
      <c r="G45" s="2">
        <v>0</v>
      </c>
      <c r="H45" s="2">
        <v>0</v>
      </c>
      <c r="I45" s="1">
        <v>0</v>
      </c>
      <c r="J45" s="3" t="s">
        <v>106</v>
      </c>
      <c r="K45" s="2" t="str">
        <f>J45*2453.00</f>
        <v>0</v>
      </c>
      <c r="L45" s="5"/>
    </row>
    <row r="46" spans="1:12" outlineLevel="4">
      <c r="A46" s="1"/>
      <c r="B46" s="1">
        <v>959534</v>
      </c>
      <c r="C46" s="1" t="s">
        <v>132</v>
      </c>
      <c r="D46" s="1">
        <v>23551</v>
      </c>
      <c r="E46" s="2" t="s">
        <v>133</v>
      </c>
      <c r="F46" s="2" t="s">
        <v>134</v>
      </c>
      <c r="G46" s="2">
        <v>0</v>
      </c>
      <c r="H46" s="2">
        <v>0</v>
      </c>
      <c r="I46" s="1">
        <v>0</v>
      </c>
      <c r="J46" s="3" t="s">
        <v>106</v>
      </c>
      <c r="K46" s="2" t="str">
        <f>J46*4739.00</f>
        <v>0</v>
      </c>
      <c r="L46" s="5"/>
    </row>
    <row r="47" spans="1:12" outlineLevel="4">
      <c r="A47" s="1"/>
      <c r="B47" s="1">
        <v>959535</v>
      </c>
      <c r="C47" s="1" t="s">
        <v>135</v>
      </c>
      <c r="D47" s="1">
        <v>22964</v>
      </c>
      <c r="E47" s="2" t="s">
        <v>136</v>
      </c>
      <c r="F47" s="2" t="s">
        <v>137</v>
      </c>
      <c r="G47" s="2">
        <v>0</v>
      </c>
      <c r="H47" s="2">
        <v>0</v>
      </c>
      <c r="I47" s="1">
        <v>0</v>
      </c>
      <c r="J47" s="3" t="s">
        <v>106</v>
      </c>
      <c r="K47" s="2" t="str">
        <f>J47*3759.00</f>
        <v>0</v>
      </c>
      <c r="L47" s="5"/>
    </row>
    <row r="48" spans="1:12" outlineLevel="4">
      <c r="A48" s="1"/>
      <c r="B48" s="1">
        <v>959536</v>
      </c>
      <c r="C48" s="1" t="s">
        <v>138</v>
      </c>
      <c r="D48" s="1">
        <v>29500</v>
      </c>
      <c r="E48" s="2" t="s">
        <v>139</v>
      </c>
      <c r="F48" s="2" t="s">
        <v>140</v>
      </c>
      <c r="G48" s="2">
        <v>0</v>
      </c>
      <c r="H48" s="2">
        <v>0</v>
      </c>
      <c r="I48" s="1">
        <v>0</v>
      </c>
      <c r="J48" s="3" t="s">
        <v>106</v>
      </c>
      <c r="K48" s="2" t="str">
        <f>J48*6979.00</f>
        <v>0</v>
      </c>
      <c r="L48" s="5"/>
    </row>
    <row r="49" spans="1:12" outlineLevel="2">
      <c r="A49" s="8" t="s">
        <v>141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customHeight="1" ht="105" outlineLevel="4">
      <c r="A50" s="1"/>
      <c r="B50" s="1">
        <v>882721</v>
      </c>
      <c r="C50" s="1" t="s">
        <v>142</v>
      </c>
      <c r="D50" s="1"/>
      <c r="E50" s="2" t="s">
        <v>143</v>
      </c>
      <c r="F50" s="2" t="s">
        <v>144</v>
      </c>
      <c r="G50" s="2">
        <v>6</v>
      </c>
      <c r="H50" s="2">
        <v>0</v>
      </c>
      <c r="I50" s="1">
        <v>0</v>
      </c>
      <c r="J50" s="3" t="s">
        <v>106</v>
      </c>
      <c r="K50" s="2" t="str">
        <f>J50*1791.36</f>
        <v>0</v>
      </c>
      <c r="L50" s="5"/>
    </row>
    <row r="51" spans="1:12" customHeight="1" ht="105" outlineLevel="4">
      <c r="A51" s="1"/>
      <c r="B51" s="1">
        <v>882722</v>
      </c>
      <c r="C51" s="1" t="s">
        <v>145</v>
      </c>
      <c r="D51" s="1"/>
      <c r="E51" s="2" t="s">
        <v>146</v>
      </c>
      <c r="F51" s="2" t="s">
        <v>147</v>
      </c>
      <c r="G51" s="2">
        <v>0</v>
      </c>
      <c r="H51" s="2">
        <v>0</v>
      </c>
      <c r="I51" s="1">
        <v>0</v>
      </c>
      <c r="J51" s="3" t="s">
        <v>106</v>
      </c>
      <c r="K51" s="2" t="str">
        <f>J51*1492.56</f>
        <v>0</v>
      </c>
      <c r="L51" s="5"/>
    </row>
    <row r="52" spans="1:12" customHeight="1" ht="105" outlineLevel="4">
      <c r="A52" s="1"/>
      <c r="B52" s="1">
        <v>882723</v>
      </c>
      <c r="C52" s="1" t="s">
        <v>148</v>
      </c>
      <c r="D52" s="1"/>
      <c r="E52" s="2" t="s">
        <v>149</v>
      </c>
      <c r="F52" s="2" t="s">
        <v>150</v>
      </c>
      <c r="G52" s="2" t="s">
        <v>151</v>
      </c>
      <c r="H52" s="2">
        <v>0</v>
      </c>
      <c r="I52" s="1">
        <v>0</v>
      </c>
      <c r="J52" s="3" t="s">
        <v>106</v>
      </c>
      <c r="K52" s="2" t="str">
        <f>J52*1163.88</f>
        <v>0</v>
      </c>
      <c r="L52" s="5"/>
    </row>
    <row r="53" spans="1:12" customHeight="1" ht="105" outlineLevel="4">
      <c r="A53" s="1"/>
      <c r="B53" s="1">
        <v>882724</v>
      </c>
      <c r="C53" s="1" t="s">
        <v>152</v>
      </c>
      <c r="D53" s="1"/>
      <c r="E53" s="2" t="s">
        <v>153</v>
      </c>
      <c r="F53" s="2" t="s">
        <v>154</v>
      </c>
      <c r="G53" s="2" t="s">
        <v>155</v>
      </c>
      <c r="H53" s="2">
        <v>0</v>
      </c>
      <c r="I53" s="1">
        <v>0</v>
      </c>
      <c r="J53" s="3" t="s">
        <v>106</v>
      </c>
      <c r="K53" s="2" t="str">
        <f>J53*1044.36</f>
        <v>0</v>
      </c>
      <c r="L53" s="5"/>
    </row>
    <row r="54" spans="1:12" outlineLevel="2">
      <c r="A54" s="8" t="s">
        <v>156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5"/>
    </row>
    <row r="55" spans="1:12" customHeight="1" ht="105" outlineLevel="4">
      <c r="A55" s="1"/>
      <c r="B55" s="1">
        <v>882737</v>
      </c>
      <c r="C55" s="1" t="s">
        <v>157</v>
      </c>
      <c r="D55" s="1"/>
      <c r="E55" s="2" t="s">
        <v>158</v>
      </c>
      <c r="F55" s="2" t="s">
        <v>159</v>
      </c>
      <c r="G55" s="2" t="s">
        <v>160</v>
      </c>
      <c r="H55" s="2">
        <v>0</v>
      </c>
      <c r="I55" s="1">
        <v>0</v>
      </c>
      <c r="J55" s="3" t="s">
        <v>161</v>
      </c>
      <c r="K55" s="2" t="str">
        <f>J55*63.65</f>
        <v>0</v>
      </c>
      <c r="L55" s="5"/>
    </row>
    <row r="56" spans="1:12" customHeight="1" ht="105" outlineLevel="4">
      <c r="A56" s="1"/>
      <c r="B56" s="1">
        <v>882738</v>
      </c>
      <c r="C56" s="1" t="s">
        <v>162</v>
      </c>
      <c r="D56" s="1"/>
      <c r="E56" s="2" t="s">
        <v>163</v>
      </c>
      <c r="F56" s="2" t="s">
        <v>159</v>
      </c>
      <c r="G56" s="2" t="s">
        <v>160</v>
      </c>
      <c r="H56" s="2">
        <v>0</v>
      </c>
      <c r="I56" s="1">
        <v>0</v>
      </c>
      <c r="J56" s="3" t="s">
        <v>161</v>
      </c>
      <c r="K56" s="2" t="str">
        <f>J56*63.65</f>
        <v>0</v>
      </c>
      <c r="L56" s="5"/>
    </row>
    <row r="57" spans="1:12" customHeight="1" ht="105" outlineLevel="4">
      <c r="A57" s="1"/>
      <c r="B57" s="1">
        <v>882739</v>
      </c>
      <c r="C57" s="1" t="s">
        <v>164</v>
      </c>
      <c r="D57" s="1"/>
      <c r="E57" s="2" t="s">
        <v>165</v>
      </c>
      <c r="F57" s="2" t="s">
        <v>166</v>
      </c>
      <c r="G57" s="2" t="s">
        <v>167</v>
      </c>
      <c r="H57" s="2">
        <v>0</v>
      </c>
      <c r="I57" s="1">
        <v>0</v>
      </c>
      <c r="J57" s="3" t="s">
        <v>161</v>
      </c>
      <c r="K57" s="2" t="str">
        <f>J57*88.92</f>
        <v>0</v>
      </c>
      <c r="L57" s="5"/>
    </row>
    <row r="58" spans="1:12" customHeight="1" ht="105" outlineLevel="4">
      <c r="A58" s="1"/>
      <c r="B58" s="1">
        <v>882740</v>
      </c>
      <c r="C58" s="1" t="s">
        <v>168</v>
      </c>
      <c r="D58" s="1"/>
      <c r="E58" s="2" t="s">
        <v>169</v>
      </c>
      <c r="F58" s="2" t="s">
        <v>166</v>
      </c>
      <c r="G58" s="2" t="s">
        <v>167</v>
      </c>
      <c r="H58" s="2">
        <v>0</v>
      </c>
      <c r="I58" s="1">
        <v>0</v>
      </c>
      <c r="J58" s="3" t="s">
        <v>161</v>
      </c>
      <c r="K58" s="2" t="str">
        <f>J58*88.92</f>
        <v>0</v>
      </c>
      <c r="L58" s="5"/>
    </row>
    <row r="59" spans="1:12" customHeight="1" ht="105" outlineLevel="4">
      <c r="A59" s="1"/>
      <c r="B59" s="1">
        <v>882741</v>
      </c>
      <c r="C59" s="1" t="s">
        <v>170</v>
      </c>
      <c r="D59" s="1"/>
      <c r="E59" s="2" t="s">
        <v>171</v>
      </c>
      <c r="F59" s="2" t="s">
        <v>172</v>
      </c>
      <c r="G59" s="2" t="s">
        <v>167</v>
      </c>
      <c r="H59" s="2">
        <v>0</v>
      </c>
      <c r="I59" s="1">
        <v>0</v>
      </c>
      <c r="J59" s="3" t="s">
        <v>161</v>
      </c>
      <c r="K59" s="2" t="str">
        <f>J59*102.96</f>
        <v>0</v>
      </c>
      <c r="L59" s="5"/>
    </row>
    <row r="60" spans="1:12" customHeight="1" ht="105" outlineLevel="4">
      <c r="A60" s="1"/>
      <c r="B60" s="1">
        <v>882742</v>
      </c>
      <c r="C60" s="1" t="s">
        <v>173</v>
      </c>
      <c r="D60" s="1"/>
      <c r="E60" s="2" t="s">
        <v>174</v>
      </c>
      <c r="F60" s="2" t="s">
        <v>172</v>
      </c>
      <c r="G60" s="2" t="s">
        <v>167</v>
      </c>
      <c r="H60" s="2">
        <v>0</v>
      </c>
      <c r="I60" s="1">
        <v>0</v>
      </c>
      <c r="J60" s="3" t="s">
        <v>161</v>
      </c>
      <c r="K60" s="2" t="str">
        <f>J60*102.96</f>
        <v>0</v>
      </c>
      <c r="L60" s="5"/>
    </row>
    <row r="61" spans="1:12" customHeight="1" ht="105" outlineLevel="4">
      <c r="A61" s="1"/>
      <c r="B61" s="1">
        <v>882743</v>
      </c>
      <c r="C61" s="1" t="s">
        <v>175</v>
      </c>
      <c r="D61" s="1"/>
      <c r="E61" s="2" t="s">
        <v>176</v>
      </c>
      <c r="F61" s="2" t="s">
        <v>177</v>
      </c>
      <c r="G61" s="2" t="s">
        <v>151</v>
      </c>
      <c r="H61" s="2">
        <v>0</v>
      </c>
      <c r="I61" s="1">
        <v>0</v>
      </c>
      <c r="J61" s="3" t="s">
        <v>161</v>
      </c>
      <c r="K61" s="2" t="str">
        <f>J61*111.38</f>
        <v>0</v>
      </c>
      <c r="L61" s="5"/>
    </row>
    <row r="62" spans="1:12" customHeight="1" ht="105" outlineLevel="4">
      <c r="A62" s="1"/>
      <c r="B62" s="1">
        <v>882744</v>
      </c>
      <c r="C62" s="1" t="s">
        <v>178</v>
      </c>
      <c r="D62" s="1"/>
      <c r="E62" s="2" t="s">
        <v>179</v>
      </c>
      <c r="F62" s="2" t="s">
        <v>177</v>
      </c>
      <c r="G62" s="2" t="s">
        <v>180</v>
      </c>
      <c r="H62" s="2">
        <v>0</v>
      </c>
      <c r="I62" s="1">
        <v>0</v>
      </c>
      <c r="J62" s="3" t="s">
        <v>161</v>
      </c>
      <c r="K62" s="2" t="str">
        <f>J62*111.38</f>
        <v>0</v>
      </c>
      <c r="L62" s="5"/>
    </row>
    <row r="63" spans="1:12" customHeight="1" ht="105" outlineLevel="4">
      <c r="A63" s="1"/>
      <c r="B63" s="1">
        <v>882745</v>
      </c>
      <c r="C63" s="1" t="s">
        <v>181</v>
      </c>
      <c r="D63" s="1"/>
      <c r="E63" s="2" t="s">
        <v>182</v>
      </c>
      <c r="F63" s="2" t="s">
        <v>183</v>
      </c>
      <c r="G63" s="2" t="s">
        <v>160</v>
      </c>
      <c r="H63" s="2">
        <v>0</v>
      </c>
      <c r="I63" s="1">
        <v>0</v>
      </c>
      <c r="J63" s="3" t="s">
        <v>161</v>
      </c>
      <c r="K63" s="2" t="str">
        <f>J63*160.99</f>
        <v>0</v>
      </c>
      <c r="L63" s="5"/>
    </row>
    <row r="64" spans="1:12" customHeight="1" ht="105" outlineLevel="4">
      <c r="A64" s="1"/>
      <c r="B64" s="1">
        <v>882746</v>
      </c>
      <c r="C64" s="1" t="s">
        <v>184</v>
      </c>
      <c r="D64" s="1"/>
      <c r="E64" s="2" t="s">
        <v>185</v>
      </c>
      <c r="F64" s="2" t="s">
        <v>183</v>
      </c>
      <c r="G64" s="2">
        <v>0</v>
      </c>
      <c r="H64" s="2">
        <v>0</v>
      </c>
      <c r="I64" s="1">
        <v>0</v>
      </c>
      <c r="J64" s="3" t="s">
        <v>161</v>
      </c>
      <c r="K64" s="2" t="str">
        <f>J64*160.99</f>
        <v>0</v>
      </c>
      <c r="L64" s="5"/>
    </row>
    <row r="65" spans="1:12" outlineLevel="2">
      <c r="A65" s="8" t="s">
        <v>186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5"/>
    </row>
    <row r="66" spans="1:12" customHeight="1" ht="105" outlineLevel="4">
      <c r="A66" s="1"/>
      <c r="B66" s="1">
        <v>882749</v>
      </c>
      <c r="C66" s="1" t="s">
        <v>187</v>
      </c>
      <c r="D66" s="1"/>
      <c r="E66" s="2" t="s">
        <v>188</v>
      </c>
      <c r="F66" s="2" t="s">
        <v>189</v>
      </c>
      <c r="G66" s="2">
        <v>0</v>
      </c>
      <c r="H66" s="2">
        <v>0</v>
      </c>
      <c r="I66" s="1">
        <v>0</v>
      </c>
      <c r="J66" s="3" t="s">
        <v>106</v>
      </c>
      <c r="K66" s="2" t="str">
        <f>J66*527.90</f>
        <v>0</v>
      </c>
      <c r="L66" s="5"/>
    </row>
    <row r="67" spans="1:12" customHeight="1" ht="105" outlineLevel="4">
      <c r="A67" s="1"/>
      <c r="B67" s="1">
        <v>882750</v>
      </c>
      <c r="C67" s="1" t="s">
        <v>190</v>
      </c>
      <c r="D67" s="1"/>
      <c r="E67" s="2" t="s">
        <v>191</v>
      </c>
      <c r="F67" s="2" t="s">
        <v>192</v>
      </c>
      <c r="G67" s="2">
        <v>7</v>
      </c>
      <c r="H67" s="2">
        <v>0</v>
      </c>
      <c r="I67" s="1">
        <v>0</v>
      </c>
      <c r="J67" s="3" t="s">
        <v>106</v>
      </c>
      <c r="K67" s="2" t="str">
        <f>J67*853.63</f>
        <v>0</v>
      </c>
      <c r="L67" s="5"/>
    </row>
    <row r="68" spans="1:12" customHeight="1" ht="105" outlineLevel="4">
      <c r="A68" s="1"/>
      <c r="B68" s="1">
        <v>882751</v>
      </c>
      <c r="C68" s="1" t="s">
        <v>193</v>
      </c>
      <c r="D68" s="1"/>
      <c r="E68" s="2" t="s">
        <v>194</v>
      </c>
      <c r="F68" s="2" t="s">
        <v>195</v>
      </c>
      <c r="G68" s="2">
        <v>9</v>
      </c>
      <c r="H68" s="2">
        <v>0</v>
      </c>
      <c r="I68" s="1">
        <v>0</v>
      </c>
      <c r="J68" s="3" t="s">
        <v>106</v>
      </c>
      <c r="K68" s="2" t="str">
        <f>J68*1108.22</f>
        <v>0</v>
      </c>
      <c r="L68" s="5"/>
    </row>
    <row r="69" spans="1:12" customHeight="1" ht="105" outlineLevel="4">
      <c r="A69" s="1"/>
      <c r="B69" s="1">
        <v>882752</v>
      </c>
      <c r="C69" s="1" t="s">
        <v>196</v>
      </c>
      <c r="D69" s="1"/>
      <c r="E69" s="2" t="s">
        <v>197</v>
      </c>
      <c r="F69" s="2" t="s">
        <v>198</v>
      </c>
      <c r="G69" s="2">
        <v>0</v>
      </c>
      <c r="H69" s="2">
        <v>0</v>
      </c>
      <c r="I69" s="1">
        <v>0</v>
      </c>
      <c r="J69" s="3" t="s">
        <v>106</v>
      </c>
      <c r="K69" s="2" t="str">
        <f>J69*1454.54</f>
        <v>0</v>
      </c>
      <c r="L69" s="5"/>
    </row>
    <row r="70" spans="1:12" outlineLevel="4">
      <c r="A70" s="1"/>
      <c r="B70" s="1">
        <v>959537</v>
      </c>
      <c r="C70" s="1" t="s">
        <v>199</v>
      </c>
      <c r="D70" s="1">
        <v>36705</v>
      </c>
      <c r="E70" s="2" t="s">
        <v>200</v>
      </c>
      <c r="F70" s="2" t="s">
        <v>201</v>
      </c>
      <c r="G70" s="2">
        <v>0</v>
      </c>
      <c r="H70" s="2">
        <v>0</v>
      </c>
      <c r="I70" s="1">
        <v>0</v>
      </c>
      <c r="J70" s="3" t="s">
        <v>106</v>
      </c>
      <c r="K70" s="2" t="str">
        <f>J70*1500.00</f>
        <v>0</v>
      </c>
      <c r="L70" s="5"/>
    </row>
    <row r="71" spans="1:12" outlineLevel="4">
      <c r="A71" s="1"/>
      <c r="B71" s="1">
        <v>959538</v>
      </c>
      <c r="C71" s="1" t="s">
        <v>202</v>
      </c>
      <c r="D71" s="1">
        <v>56805</v>
      </c>
      <c r="E71" s="2" t="s">
        <v>203</v>
      </c>
      <c r="F71" s="2" t="s">
        <v>204</v>
      </c>
      <c r="G71" s="2">
        <v>0</v>
      </c>
      <c r="H71" s="2">
        <v>0</v>
      </c>
      <c r="I71" s="1">
        <v>0</v>
      </c>
      <c r="J71" s="3" t="s">
        <v>106</v>
      </c>
      <c r="K71" s="2" t="str">
        <f>J71*1967.00</f>
        <v>0</v>
      </c>
      <c r="L71" s="5"/>
    </row>
    <row r="72" spans="1:12" outlineLevel="4">
      <c r="A72" s="1"/>
      <c r="B72" s="1">
        <v>959539</v>
      </c>
      <c r="C72" s="1" t="s">
        <v>205</v>
      </c>
      <c r="D72" s="1">
        <v>10494</v>
      </c>
      <c r="E72" s="2" t="s">
        <v>206</v>
      </c>
      <c r="F72" s="2" t="s">
        <v>207</v>
      </c>
      <c r="G72" s="2">
        <v>0</v>
      </c>
      <c r="H72" s="2">
        <v>0</v>
      </c>
      <c r="I72" s="1">
        <v>0</v>
      </c>
      <c r="J72" s="3" t="s">
        <v>106</v>
      </c>
      <c r="K72" s="2" t="str">
        <f>J72*2516.00</f>
        <v>0</v>
      </c>
      <c r="L72" s="5"/>
    </row>
    <row r="73" spans="1:12" outlineLevel="2">
      <c r="A73" s="8" t="s">
        <v>208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5"/>
    </row>
    <row r="74" spans="1:12" customHeight="1" ht="105" outlineLevel="4">
      <c r="A74" s="1"/>
      <c r="B74" s="1">
        <v>882720</v>
      </c>
      <c r="C74" s="1" t="s">
        <v>209</v>
      </c>
      <c r="D74" s="1"/>
      <c r="E74" s="2" t="s">
        <v>210</v>
      </c>
      <c r="F74" s="2" t="s">
        <v>211</v>
      </c>
      <c r="G74" s="2">
        <v>2</v>
      </c>
      <c r="H74" s="2">
        <v>0</v>
      </c>
      <c r="I74" s="1">
        <v>0</v>
      </c>
      <c r="J74" s="3" t="s">
        <v>106</v>
      </c>
      <c r="K74" s="2" t="str">
        <f>J74*2388.96</f>
        <v>0</v>
      </c>
      <c r="L74" s="5"/>
    </row>
    <row r="75" spans="1:12" customHeight="1" ht="105" outlineLevel="4">
      <c r="A75" s="1"/>
      <c r="B75" s="1">
        <v>882726</v>
      </c>
      <c r="C75" s="1" t="s">
        <v>212</v>
      </c>
      <c r="D75" s="1"/>
      <c r="E75" s="2" t="s">
        <v>213</v>
      </c>
      <c r="F75" s="2" t="s">
        <v>214</v>
      </c>
      <c r="G75" s="2">
        <v>0</v>
      </c>
      <c r="H75" s="2">
        <v>0</v>
      </c>
      <c r="I75" s="1">
        <v>0</v>
      </c>
      <c r="J75" s="3" t="s">
        <v>106</v>
      </c>
      <c r="K75" s="2" t="str">
        <f>J75*2444.22</f>
        <v>0</v>
      </c>
      <c r="L75" s="5"/>
    </row>
    <row r="76" spans="1:12" customHeight="1" ht="105" outlineLevel="4">
      <c r="A76" s="1"/>
      <c r="B76" s="1">
        <v>882747</v>
      </c>
      <c r="C76" s="1" t="s">
        <v>215</v>
      </c>
      <c r="D76" s="1"/>
      <c r="E76" s="2" t="s">
        <v>216</v>
      </c>
      <c r="F76" s="2" t="s">
        <v>217</v>
      </c>
      <c r="G76" s="2">
        <v>6</v>
      </c>
      <c r="H76" s="2">
        <v>0</v>
      </c>
      <c r="I76" s="1">
        <v>0</v>
      </c>
      <c r="J76" s="3" t="s">
        <v>106</v>
      </c>
      <c r="K76" s="2" t="str">
        <f>J76*2500.00</f>
        <v>0</v>
      </c>
      <c r="L76" s="5"/>
    </row>
    <row r="77" spans="1:12" customHeight="1" ht="105" outlineLevel="4">
      <c r="A77" s="1"/>
      <c r="B77" s="1">
        <v>882748</v>
      </c>
      <c r="C77" s="1" t="s">
        <v>218</v>
      </c>
      <c r="D77" s="1"/>
      <c r="E77" s="2" t="s">
        <v>219</v>
      </c>
      <c r="F77" s="2" t="s">
        <v>220</v>
      </c>
      <c r="G77" s="2">
        <v>0</v>
      </c>
      <c r="H77" s="2">
        <v>0</v>
      </c>
      <c r="I77" s="1">
        <v>0</v>
      </c>
      <c r="J77" s="3" t="s">
        <v>106</v>
      </c>
      <c r="K77" s="2" t="str">
        <f>J77*2500.10</f>
        <v>0</v>
      </c>
      <c r="L7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5:K35"/>
    <mergeCell ref="A49:K49"/>
    <mergeCell ref="A54:K54"/>
    <mergeCell ref="A65:K65"/>
    <mergeCell ref="A73:K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2026-09-21T11:35:53+03:00</dcterms:created>
  <dcterms:modified xsi:type="dcterms:W3CDTF">2026-09-21T11:35:53+03:00</dcterms:modified>
  <dc:title>Untitled Spreadsheet</dc:title>
  <dc:description/>
  <dc:subject/>
  <cp:keywords/>
  <cp:category/>
</cp:coreProperties>
</file>