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<sst xmlns="http://schemas.openxmlformats.org/spreadsheetml/2006/main" uniqueCount="228">
  <si>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</si>
  <si>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</si>
  <si>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</si>
  <si>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</si>
  <si>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</si>
  <si>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</si>
  <si>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</si>
  <si>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</si>
  <si>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</si>
  <si>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</si>
  <si>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</si>
  <si>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Шланги поливочные</t>
  </si>
  <si>
    <t>Шланги поливочные BRAVURA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</si>
  <si>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</si>
  <si>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</si>
  <si>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</si>
  <si>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</si>
  <si>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</si>
  <si>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</si>
  <si>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</si>
  <si>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</si>
  <si>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</si>
  <si>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</si>
  <si>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&gt;25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</si>
  <si>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</si>
  <si>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</si>
  <si>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</si>
  <si>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</si>
  <si>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</si>
  <si>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</si>
  <si>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</si>
  <si>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</si>
  <si>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</si>
  <si>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</si>
  <si>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</si>
  <si>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</si>
  <si>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</si>
  <si>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</si>
  <si>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</si>
  <si>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</si>
  <si>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</si>
  <si>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</si>
  <si>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</si>
  <si>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</si>
  <si>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</si>
  <si>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</si>
  <si>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</si>
  <si>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</si>
  <si>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</si>
  <si>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</si>
  <si>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</si>
  <si>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</si>
  <si>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</si>
  <si>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</si>
  <si>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</si>
  <si>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</si>
  <si>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</si>
  <si>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</si>
  <si>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</si>
  <si>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</si>
  <si>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</si>
  <si>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</si>
  <si>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</si>
  <si>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</si>
  <si>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</si>
  <si>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</si>
  <si>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</si>
  <si>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</si>
  <si>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</si>
  <si>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</si>
  <si>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</si>
  <si>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</si>
  <si>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</si>
  <si>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</si>
  <si>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</si>
  <si>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</si>
  <si>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</si>
  <si>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</si>
  <si>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</si>
  <si>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</si>
  <si>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</si>
  <si>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</si>
  <si>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</si>
  <si>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</si>
  <si>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</si>
  <si>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</si>
  <si>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</si>
  <si>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</si>
  <si>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</si>
  <si>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</si>
  <si>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</si>
  <si>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</si>
  <si>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</si>
  <si>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</si>
  <si>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</si>
  <si>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</si>
  <si>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</si>
  <si>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</si>
  <si>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</si>
  <si>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</si>
  <si>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</si>
  <si>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</si>
  <si>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</si>
  <si>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</si>
  <si>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</si>
  <si>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</si>
  <si>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</si>
  <si>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</si>
  <si>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</si>
  <si>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</si>
  <si>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</si>
  <si>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</si>
  <si>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</si>
  <si>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</si>
  <si>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</si>
  <si>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</si>
  <si>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</si>
  <si>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</si>
  <si>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</si>
  <si>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</si>
  <si>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</si>
  <si>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Шланги поливочные ПВХ 3-х слойные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</si>
  <si>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</si>
  <si>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</si>
  <si>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</si>
  <si>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шт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</si>
  <si>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</si>
  <si>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</si>
  <si>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</si>
  <si>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</si>
  <si>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</si>
  <si>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</si>
  <si>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</si>
  <si>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</si>
  <si>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</si>
  <si>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</si>
  <si>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</si>
  <si>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&gt;10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</si>
  <si>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</si>
  <si>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</si>
  <si>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</si>
  <si>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</si>
  <si>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</si>
  <si>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</si>
  <si>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</si>
  <si>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</si>
  <si>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</si>
  <si>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</si>
  <si>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</si>
  <si>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</si>
  <si>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</si>
  <si>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</si>
  <si>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</si>
  <si>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</si>
  <si>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</si>
  <si>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</si>
  <si>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</si>
  <si>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</si>
  <si>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</si>
  <si>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</si>
  <si>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Шланги поливочные ПВХ однослойные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</si>
  <si>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</si>
  <si>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</si>
  <si>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</si>
  <si>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</si>
  <si>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</si>
  <si>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</si>
  <si>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</si>
  <si>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</si>
  <si>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</si>
  <si>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</si>
  <si>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</si>
  <si>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Шланги поливочные резиновые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</si>
  <si>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</si>
  <si>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</si>
  <si>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</si>
  <si>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</si>
  <si>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</si>
  <si>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</si>
  <si>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</si>
  <si>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</si>
  <si>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</si>
  <si>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</si>
  <si>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</si>
  <si>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</si>
  <si>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&gt;50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</si>
  <si>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</si>
  <si>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</si>
  <si>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</si>
  <si>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</si>
  <si>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</si>
  <si>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</si>
  <si>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</si>
  <si>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</si>
  <si>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&gt;500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</si>
  <si>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</si>
  <si>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</si>
  <si>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</si>
  <si>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</si>
  <si>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</si>
  <si>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</si>
  <si>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</si>
  <si>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Шланги поливочные саморастягивающиеся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</si>
  <si>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</si>
  <si>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</si>
  <si>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</si>
  <si>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</si>
  <si>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</si>
  <si>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</si>
  <si>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</si>
  <si>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</si>
  <si>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</si>
  <si>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</si>
  <si>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</si>
  <si>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</si>
  <si>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Шланги поливочные ТЭП</t>
  </si>
  <si>
    <t>PVH-110104</t>
  </si>
  <si>
    <t>Шланг полив ТЭП 3/4" (18мм) РЕЗИНОВЫЙ армированный, черный, (бухта 20м)</t>
  </si>
  <si>
    <t>2 388.96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</si>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</sst>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a14245_f120_11ee_a58b_047c1617b143_5785a735_f129_11ee_a58b_047c1617b1431.jpeg"/><Relationship Id="rId2" Type="http://schemas.openxmlformats.org/officeDocument/2006/relationships/image" Target="../media/68a14247_f120_11ee_a58b_047c1617b143_5785a736_f129_11ee_a58b_047c1617b1432.jpeg"/><Relationship Id="rId3" Type="http://schemas.openxmlformats.org/officeDocument/2006/relationships/image" Target="../media/68a14249_f120_11ee_a58b_047c1617b143_5785a737_f129_11ee_a58b_047c1617b1433.jpeg"/><Relationship Id="rId4" Type="http://schemas.openxmlformats.org/officeDocument/2006/relationships/image" Target="../media/68a14255_f120_11ee_a58b_047c1617b143_5785a73d_f129_11ee_a58b_047c1617b1434.jpeg"/><Relationship Id="rId5" Type="http://schemas.openxmlformats.org/officeDocument/2006/relationships/image" Target="../media/68a14259_f120_11ee_a58b_047c1617b143_5785a73f_f129_11ee_a58b_047c1617b1435.jpeg"/><Relationship Id="rId6" Type="http://schemas.openxmlformats.org/officeDocument/2006/relationships/image" Target="../media/68a1425b_f120_11ee_a58b_047c1617b143_5785a740_f129_11ee_a58b_047c1617b1436.jpeg"/><Relationship Id="rId7" Type="http://schemas.openxmlformats.org/officeDocument/2006/relationships/image" Target="../media/68a1425f_f120_11ee_a58b_047c1617b143_444b1c4f_5a46_11f0_a775_047c1617b1437.jpeg"/><Relationship Id="rId8" Type="http://schemas.openxmlformats.org/officeDocument/2006/relationships/image" Target="../media/68a14261_f120_11ee_a58b_047c1617b143_444b1c50_5a46_11f0_a775_047c1617b1438.jpeg"/><Relationship Id="rId9" Type="http://schemas.openxmlformats.org/officeDocument/2006/relationships/image" Target="../media/68a14263_f120_11ee_a58b_047c1617b143_444b1c52_5a46_11f0_a775_047c1617b1439.jpeg"/><Relationship Id="rId10" Type="http://schemas.openxmlformats.org/officeDocument/2006/relationships/image" Target="../media/5785a6e0_f129_11ee_a58b_047c1617b143_444b1c55_5a46_11f0_a775_047c1617b14310.jpeg"/><Relationship Id="rId11" Type="http://schemas.openxmlformats.org/officeDocument/2006/relationships/image" Target="../media/5785a6e2_f129_11ee_a58b_047c1617b143_444b1c4e_5a46_11f0_a775_047c1617b14311.jpeg"/><Relationship Id="rId12" Type="http://schemas.openxmlformats.org/officeDocument/2006/relationships/image" Target="../media/5785a6e4_f129_11ee_a58b_047c1617b143_444b1c4d_5a46_11f0_a775_047c1617b14312.jpeg"/><Relationship Id="rId13" Type="http://schemas.openxmlformats.org/officeDocument/2006/relationships/image" Target="../media/5785a6e6_f129_11ee_a58b_047c1617b143_444b1c4c_5a46_11f0_a775_047c1617b14313.jpeg"/><Relationship Id="rId14" Type="http://schemas.openxmlformats.org/officeDocument/2006/relationships/image" Target="../media/68a1424d_f120_11ee_a58b_047c1617b143_5785a739_f129_11ee_a58b_047c1617b14314.jpeg"/><Relationship Id="rId15" Type="http://schemas.openxmlformats.org/officeDocument/2006/relationships/image" Target="../media/68a1424f_f120_11ee_a58b_047c1617b143_5785a73a_f129_11ee_a58b_047c1617b14315.jpeg"/><Relationship Id="rId16" Type="http://schemas.openxmlformats.org/officeDocument/2006/relationships/image" Target="../media/68a14251_f120_11ee_a58b_047c1617b143_5785a73b_f129_11ee_a58b_047c1617b14316.jpeg"/><Relationship Id="rId17" Type="http://schemas.openxmlformats.org/officeDocument/2006/relationships/image" Target="../media/68a14253_f120_11ee_a58b_047c1617b143_5785a73c_f129_11ee_a58b_047c1617b14317.jpeg"/><Relationship Id="rId18" Type="http://schemas.openxmlformats.org/officeDocument/2006/relationships/image" Target="../media/5785a6ea_f129_11ee_a58b_047c1617b143_444b1c56_5a46_11f0_a775_047c1617b14318.jpeg"/><Relationship Id="rId19" Type="http://schemas.openxmlformats.org/officeDocument/2006/relationships/image" Target="../media/5785a6ec_f129_11ee_a58b_047c1617b143_444b1c57_5a46_11f0_a775_047c1617b14319.jpeg"/><Relationship Id="rId20" Type="http://schemas.openxmlformats.org/officeDocument/2006/relationships/image" Target="../media/5785a6ee_f129_11ee_a58b_047c1617b143_444b1c58_5a46_11f0_a775_047c1617b14320.jpeg"/><Relationship Id="rId21" Type="http://schemas.openxmlformats.org/officeDocument/2006/relationships/image" Target="../media/5785a6f0_f129_11ee_a58b_047c1617b143_444b1c59_5a46_11f0_a775_047c1617b14321.jpeg"/><Relationship Id="rId22" Type="http://schemas.openxmlformats.org/officeDocument/2006/relationships/image" Target="../media/5785a6f2_f129_11ee_a58b_047c1617b143_444b1c5a_5a46_11f0_a775_047c1617b14322.jpeg"/><Relationship Id="rId23" Type="http://schemas.openxmlformats.org/officeDocument/2006/relationships/image" Target="../media/5785a6f4_f129_11ee_a58b_047c1617b143_444b1c5b_5a46_11f0_a775_047c1617b14323.jpeg"/><Relationship Id="rId24" Type="http://schemas.openxmlformats.org/officeDocument/2006/relationships/image" Target="../media/5785a6f6_f129_11ee_a58b_047c1617b143_444b1c5c_5a46_11f0_a775_047c1617b14324.jpeg"/><Relationship Id="rId25" Type="http://schemas.openxmlformats.org/officeDocument/2006/relationships/image" Target="../media/5785a6f8_f129_11ee_a58b_047c1617b143_444b1c5d_5a46_11f0_a775_047c1617b14325.jpeg"/><Relationship Id="rId26" Type="http://schemas.openxmlformats.org/officeDocument/2006/relationships/image" Target="../media/5785a6fa_f129_11ee_a58b_047c1617b143_444b1c5e_5a46_11f0_a775_047c1617b14326.jpeg"/><Relationship Id="rId27" Type="http://schemas.openxmlformats.org/officeDocument/2006/relationships/image" Target="../media/5785a6fc_f129_11ee_a58b_047c1617b143_444b1c5f_5a46_11f0_a775_047c1617b14327.jpeg"/><Relationship Id="rId28" Type="http://schemas.openxmlformats.org/officeDocument/2006/relationships/image" Target="../media/5785a702_f129_11ee_a58b_047c1617b143_444b1c67_5a46_11f0_a775_047c1617b14328.jpeg"/><Relationship Id="rId29" Type="http://schemas.openxmlformats.org/officeDocument/2006/relationships/image" Target="../media/5785a704_f129_11ee_a58b_047c1617b143_444b1c6b_5a46_11f0_a775_047c1617b14329.jpeg"/><Relationship Id="rId30" Type="http://schemas.openxmlformats.org/officeDocument/2006/relationships/image" Target="../media/5785a706_f129_11ee_a58b_047c1617b143_444b1c6e_5a46_11f0_a775_047c1617b14330.jpeg"/><Relationship Id="rId31" Type="http://schemas.openxmlformats.org/officeDocument/2006/relationships/image" Target="../media/5785a708_f129_11ee_a58b_047c1617b143_444b1c63_5a46_11f0_a775_047c1617b14331.jpeg"/><Relationship Id="rId32" Type="http://schemas.openxmlformats.org/officeDocument/2006/relationships/image" Target="../media/68a1424b_f120_11ee_a58b_047c1617b143_5785a738_f129_11ee_a58b_047c1617b14332.jpeg"/><Relationship Id="rId33" Type="http://schemas.openxmlformats.org/officeDocument/2006/relationships/image" Target="../media/68a14257_f120_11ee_a58b_047c1617b143_5785a73e_f129_11ee_a58b_047c1617b14333.jpeg"/><Relationship Id="rId34" Type="http://schemas.openxmlformats.org/officeDocument/2006/relationships/image" Target="../media/5785a6fe_f129_11ee_a58b_047c1617b143_444b1c71_5a46_11f0_a775_047c1617b14334.jpeg"/><Relationship Id="rId35" Type="http://schemas.openxmlformats.org/officeDocument/2006/relationships/image" Target="../media/5785a700_f129_11ee_a58b_047c1617b143_444b1c72_5a46_11f0_a775_047c1617b143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" name="Image_42" descr="Image_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" name="Image_43" descr="Image_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" name="Image_44" descr="Image_4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" name="Image_45" descr="Image_4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5" name="Image_46" descr="Image_4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6" name="Image_47" descr="Image_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7" name="Image_48" descr="Image_4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8" name="Image_49" descr="Image_4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9" name="Image_50" descr="Image_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0" name="Image_51" descr="Image_5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11" name="Image_52" descr="Image_5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2" name="Image_53" descr="Image_5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13" name="Image_54" descr="Image_5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14" name="Image_56" descr="Image_5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5" name="Image_57" descr="Image_5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16" name="Image_58" descr="Image_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7" name="Image_59" descr="Image_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8" name="Image_61" descr="Image_6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9" name="Image_62" descr="Image_6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20" name="Image_63" descr="Image_6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21" name="Image_64" descr="Image_6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2" name="Image_65" descr="Image_6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23" name="Image_66" descr="Image_6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24" name="Image_67" descr="Image_6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5" name="Image_68" descr="Image_6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6" name="Image_69" descr="Image_6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7" name="Image_70" descr="Image_7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28" name="Image_72" descr="Image_7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9" name="Image_73" descr="Image_7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30" name="Image_74" descr="Image_7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31" name="Image_75" descr="Image_7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32" name="Image_77" descr="Image_7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33" name="Image_78" descr="Image_7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4" name="Image_79" descr="Image_7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5" name="Image_80" descr="Image_8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4">
      <c r="A5" s="1"/>
      <c r="B5" s="1">
        <v>882681</v>
      </c>
      <c r="C5" s="1" t="s">
        <v>13</v>
      </c>
      <c r="D5" s="1"/>
      <c r="E5" s="2" t="s">
        <v>14</v>
      </c>
      <c r="F5" s="2" t="s">
        <v>15</v>
      </c>
      <c r="G5" s="2">
        <v>9</v>
      </c>
      <c r="H5" s="2">
        <v>0</v>
      </c>
      <c r="I5" s="1">
        <v>0</v>
      </c>
      <c r="J5" s="3" t="s">
        <v>16</v>
      </c>
      <c r="K5" s="2" t="str">
        <f>J5*1002.56</f>
        <v>0</v>
      </c>
      <c r="L5" s="5"/>
    </row>
    <row r="6" spans="1:12" outlineLevel="4">
      <c r="A6" s="1"/>
      <c r="B6" s="1">
        <v>882682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J6*2005.13</f>
        <v>0</v>
      </c>
      <c r="L6" s="5"/>
    </row>
    <row r="7" spans="1:12" outlineLevel="4">
      <c r="A7" s="1"/>
      <c r="B7" s="1">
        <v>882683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J7*1403.59</f>
        <v>0</v>
      </c>
      <c r="L7" s="5"/>
    </row>
    <row r="8" spans="1:12" outlineLevel="4">
      <c r="A8" s="1"/>
      <c r="B8" s="1">
        <v>882684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16</v>
      </c>
      <c r="K8" s="2" t="str">
        <f>J8*2807.18</f>
        <v>0</v>
      </c>
      <c r="L8" s="5"/>
    </row>
    <row r="9" spans="1:12" outlineLevel="4">
      <c r="A9" s="1"/>
      <c r="B9" s="1">
        <v>882685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16</v>
      </c>
      <c r="K9" s="2" t="str">
        <f>J9*979.36</f>
        <v>0</v>
      </c>
      <c r="L9" s="5"/>
    </row>
    <row r="10" spans="1:12" outlineLevel="4">
      <c r="A10" s="1"/>
      <c r="B10" s="1">
        <v>882686</v>
      </c>
      <c r="C10" s="1" t="s">
        <v>30</v>
      </c>
      <c r="D10" s="1"/>
      <c r="E10" s="2" t="s">
        <v>31</v>
      </c>
      <c r="F10" s="2" t="s">
        <v>32</v>
      </c>
      <c r="G10" s="2">
        <v>0</v>
      </c>
      <c r="H10" s="2">
        <v>0</v>
      </c>
      <c r="I10" s="1">
        <v>0</v>
      </c>
      <c r="J10" s="3" t="s">
        <v>16</v>
      </c>
      <c r="K10" s="2" t="str">
        <f>J10*1958.72</f>
        <v>0</v>
      </c>
      <c r="L10" s="5"/>
    </row>
    <row r="11" spans="1:12" outlineLevel="4">
      <c r="A11" s="1"/>
      <c r="B11" s="1">
        <v>882687</v>
      </c>
      <c r="C11" s="1" t="s">
        <v>33</v>
      </c>
      <c r="D11" s="1"/>
      <c r="E11" s="2" t="s">
        <v>34</v>
      </c>
      <c r="F11" s="2" t="s">
        <v>35</v>
      </c>
      <c r="G11" s="2">
        <v>0</v>
      </c>
      <c r="H11" s="2">
        <v>0</v>
      </c>
      <c r="I11" s="1">
        <v>0</v>
      </c>
      <c r="J11" s="3" t="s">
        <v>16</v>
      </c>
      <c r="K11" s="2" t="str">
        <f>J11*1371.10</f>
        <v>0</v>
      </c>
      <c r="L11" s="5"/>
    </row>
    <row r="12" spans="1:12" outlineLevel="4">
      <c r="A12" s="1"/>
      <c r="B12" s="1">
        <v>882688</v>
      </c>
      <c r="C12" s="1" t="s">
        <v>36</v>
      </c>
      <c r="D12" s="1"/>
      <c r="E12" s="2" t="s">
        <v>37</v>
      </c>
      <c r="F12" s="2" t="s">
        <v>38</v>
      </c>
      <c r="G12" s="2">
        <v>0</v>
      </c>
      <c r="H12" s="2">
        <v>0</v>
      </c>
      <c r="I12" s="1">
        <v>0</v>
      </c>
      <c r="J12" s="3" t="s">
        <v>16</v>
      </c>
      <c r="K12" s="2" t="str">
        <f>J12*2742.20</f>
        <v>0</v>
      </c>
      <c r="L12" s="5"/>
    </row>
    <row r="13" spans="1:12" outlineLevel="4">
      <c r="A13" s="1"/>
      <c r="B13" s="1">
        <v>882689</v>
      </c>
      <c r="C13" s="1" t="s">
        <v>39</v>
      </c>
      <c r="D13" s="1"/>
      <c r="E13" s="2" t="s">
        <v>40</v>
      </c>
      <c r="F13" s="2" t="s">
        <v>41</v>
      </c>
      <c r="G13" s="2">
        <v>0</v>
      </c>
      <c r="H13" s="2">
        <v>0</v>
      </c>
      <c r="I13" s="1">
        <v>0</v>
      </c>
      <c r="J13" s="3" t="s">
        <v>16</v>
      </c>
      <c r="K13" s="2" t="str">
        <f>J13*1455.77</f>
        <v>0</v>
      </c>
      <c r="L13" s="5"/>
    </row>
    <row r="14" spans="1:12" outlineLevel="4">
      <c r="A14" s="1"/>
      <c r="B14" s="1">
        <v>882690</v>
      </c>
      <c r="C14" s="1" t="s">
        <v>42</v>
      </c>
      <c r="D14" s="1"/>
      <c r="E14" s="2" t="s">
        <v>43</v>
      </c>
      <c r="F14" s="2" t="s">
        <v>44</v>
      </c>
      <c r="G14" s="2">
        <v>0</v>
      </c>
      <c r="H14" s="2">
        <v>0</v>
      </c>
      <c r="I14" s="1">
        <v>0</v>
      </c>
      <c r="J14" s="3" t="s">
        <v>16</v>
      </c>
      <c r="K14" s="2" t="str">
        <f>J14*2911.53</f>
        <v>0</v>
      </c>
      <c r="L14" s="5"/>
    </row>
    <row r="15" spans="1:12" outlineLevel="4">
      <c r="A15" s="1"/>
      <c r="B15" s="1">
        <v>882691</v>
      </c>
      <c r="C15" s="1" t="s">
        <v>45</v>
      </c>
      <c r="D15" s="1"/>
      <c r="E15" s="2" t="s">
        <v>46</v>
      </c>
      <c r="F15" s="2" t="s">
        <v>47</v>
      </c>
      <c r="G15" s="2">
        <v>0</v>
      </c>
      <c r="H15" s="2">
        <v>0</v>
      </c>
      <c r="I15" s="1">
        <v>0</v>
      </c>
      <c r="J15" s="3" t="s">
        <v>16</v>
      </c>
      <c r="K15" s="2" t="str">
        <f>J15*2426.28</f>
        <v>0</v>
      </c>
      <c r="L15" s="5"/>
    </row>
    <row r="16" spans="1:12" outlineLevel="4">
      <c r="A16" s="1"/>
      <c r="B16" s="1">
        <v>882692</v>
      </c>
      <c r="C16" s="1" t="s">
        <v>48</v>
      </c>
      <c r="D16" s="1"/>
      <c r="E16" s="2" t="s">
        <v>49</v>
      </c>
      <c r="F16" s="2" t="s">
        <v>50</v>
      </c>
      <c r="G16" s="2">
        <v>0</v>
      </c>
      <c r="H16" s="2">
        <v>0</v>
      </c>
      <c r="I16" s="1">
        <v>0</v>
      </c>
      <c r="J16" s="3" t="s">
        <v>16</v>
      </c>
      <c r="K16" s="2" t="str">
        <f>J16*4852.55</f>
        <v>0</v>
      </c>
      <c r="L16" s="5"/>
    </row>
    <row r="17" spans="1:12" outlineLevel="4">
      <c r="A17" s="1"/>
      <c r="B17" s="1">
        <v>882693</v>
      </c>
      <c r="C17" s="1" t="s">
        <v>51</v>
      </c>
      <c r="D17" s="1"/>
      <c r="E17" s="2" t="s">
        <v>52</v>
      </c>
      <c r="F17" s="2" t="s">
        <v>53</v>
      </c>
      <c r="G17" s="2">
        <v>0</v>
      </c>
      <c r="H17" s="2">
        <v>0</v>
      </c>
      <c r="I17" s="1">
        <v>0</v>
      </c>
      <c r="J17" s="3" t="s">
        <v>16</v>
      </c>
      <c r="K17" s="2" t="str">
        <f>J17*1462.21</f>
        <v>0</v>
      </c>
      <c r="L17" s="5"/>
    </row>
    <row r="18" spans="1:12" outlineLevel="4">
      <c r="A18" s="1"/>
      <c r="B18" s="1">
        <v>882694</v>
      </c>
      <c r="C18" s="1" t="s">
        <v>54</v>
      </c>
      <c r="D18" s="1"/>
      <c r="E18" s="2" t="s">
        <v>55</v>
      </c>
      <c r="F18" s="2" t="s">
        <v>56</v>
      </c>
      <c r="G18" s="2">
        <v>0</v>
      </c>
      <c r="H18" s="2">
        <v>0</v>
      </c>
      <c r="I18" s="1">
        <v>0</v>
      </c>
      <c r="J18" s="3" t="s">
        <v>16</v>
      </c>
      <c r="K18" s="2" t="str">
        <f>J18*2924.42</f>
        <v>0</v>
      </c>
      <c r="L18" s="5"/>
    </row>
    <row r="19" spans="1:12" outlineLevel="4">
      <c r="A19" s="1"/>
      <c r="B19" s="1">
        <v>882695</v>
      </c>
      <c r="C19" s="1" t="s">
        <v>57</v>
      </c>
      <c r="D19" s="1"/>
      <c r="E19" s="2" t="s">
        <v>58</v>
      </c>
      <c r="F19" s="2" t="s">
        <v>59</v>
      </c>
      <c r="G19" s="2">
        <v>9</v>
      </c>
      <c r="H19" s="2">
        <v>0</v>
      </c>
      <c r="I19" s="1">
        <v>0</v>
      </c>
      <c r="J19" s="3" t="s">
        <v>16</v>
      </c>
      <c r="K19" s="2" t="str">
        <f>J19*2437.01</f>
        <v>0</v>
      </c>
      <c r="L19" s="5"/>
    </row>
    <row r="20" spans="1:12" outlineLevel="4">
      <c r="A20" s="1"/>
      <c r="B20" s="1">
        <v>882696</v>
      </c>
      <c r="C20" s="1" t="s">
        <v>60</v>
      </c>
      <c r="D20" s="1"/>
      <c r="E20" s="2" t="s">
        <v>61</v>
      </c>
      <c r="F20" s="2" t="s">
        <v>62</v>
      </c>
      <c r="G20" s="2">
        <v>0</v>
      </c>
      <c r="H20" s="2">
        <v>0</v>
      </c>
      <c r="I20" s="1">
        <v>0</v>
      </c>
      <c r="J20" s="3" t="s">
        <v>16</v>
      </c>
      <c r="K20" s="2" t="str">
        <f>J20*4874.03</f>
        <v>0</v>
      </c>
      <c r="L20" s="5"/>
    </row>
    <row r="21" spans="1:12" outlineLevel="4">
      <c r="A21" s="1"/>
      <c r="B21" s="1">
        <v>882697</v>
      </c>
      <c r="C21" s="1" t="s">
        <v>63</v>
      </c>
      <c r="D21" s="1"/>
      <c r="E21" s="2" t="s">
        <v>64</v>
      </c>
      <c r="F21" s="2" t="s">
        <v>65</v>
      </c>
      <c r="G21" s="2">
        <v>0</v>
      </c>
      <c r="H21" s="2">
        <v>0</v>
      </c>
      <c r="I21" s="1">
        <v>0</v>
      </c>
      <c r="J21" s="3" t="s">
        <v>16</v>
      </c>
      <c r="K21" s="2" t="str">
        <f>J21*1789.22</f>
        <v>0</v>
      </c>
      <c r="L21" s="5"/>
    </row>
    <row r="22" spans="1:12" outlineLevel="4">
      <c r="A22" s="1"/>
      <c r="B22" s="1">
        <v>882698</v>
      </c>
      <c r="C22" s="1" t="s">
        <v>66</v>
      </c>
      <c r="D22" s="1"/>
      <c r="E22" s="2" t="s">
        <v>67</v>
      </c>
      <c r="F22" s="2" t="s">
        <v>68</v>
      </c>
      <c r="G22" s="2">
        <v>0</v>
      </c>
      <c r="H22" s="2">
        <v>0</v>
      </c>
      <c r="I22" s="1">
        <v>0</v>
      </c>
      <c r="J22" s="3" t="s">
        <v>16</v>
      </c>
      <c r="K22" s="2" t="str">
        <f>J22*3578.44</f>
        <v>0</v>
      </c>
      <c r="L22" s="5"/>
    </row>
    <row r="23" spans="1:12" outlineLevel="4">
      <c r="A23" s="1"/>
      <c r="B23" s="1">
        <v>882699</v>
      </c>
      <c r="C23" s="1" t="s">
        <v>69</v>
      </c>
      <c r="D23" s="1"/>
      <c r="E23" s="2" t="s">
        <v>70</v>
      </c>
      <c r="F23" s="2" t="s">
        <v>71</v>
      </c>
      <c r="G23" s="2">
        <v>9</v>
      </c>
      <c r="H23" s="2">
        <v>0</v>
      </c>
      <c r="I23" s="1">
        <v>0</v>
      </c>
      <c r="J23" s="3" t="s">
        <v>16</v>
      </c>
      <c r="K23" s="2" t="str">
        <f>J23*2963.39</f>
        <v>0</v>
      </c>
      <c r="L23" s="5"/>
    </row>
    <row r="24" spans="1:12" outlineLevel="4">
      <c r="A24" s="1"/>
      <c r="B24" s="1">
        <v>882700</v>
      </c>
      <c r="C24" s="1" t="s">
        <v>72</v>
      </c>
      <c r="D24" s="1"/>
      <c r="E24" s="2" t="s">
        <v>73</v>
      </c>
      <c r="F24" s="2" t="s">
        <v>74</v>
      </c>
      <c r="G24" s="2">
        <v>0</v>
      </c>
      <c r="H24" s="2">
        <v>0</v>
      </c>
      <c r="I24" s="1">
        <v>0</v>
      </c>
      <c r="J24" s="3" t="s">
        <v>16</v>
      </c>
      <c r="K24" s="2" t="str">
        <f>J24*5926.78</f>
        <v>0</v>
      </c>
      <c r="L24" s="5"/>
    </row>
    <row r="25" spans="1:12" outlineLevel="4">
      <c r="A25" s="1"/>
      <c r="B25" s="1">
        <v>882701</v>
      </c>
      <c r="C25" s="1" t="s">
        <v>75</v>
      </c>
      <c r="D25" s="1"/>
      <c r="E25" s="2" t="s">
        <v>76</v>
      </c>
      <c r="F25" s="2" t="s">
        <v>77</v>
      </c>
      <c r="G25" s="2">
        <v>0</v>
      </c>
      <c r="H25" s="2">
        <v>0</v>
      </c>
      <c r="I25" s="1">
        <v>0</v>
      </c>
      <c r="J25" s="3" t="s">
        <v>16</v>
      </c>
      <c r="K25" s="2" t="str">
        <f>J25*2048.46</f>
        <v>0</v>
      </c>
      <c r="L25" s="5"/>
    </row>
    <row r="26" spans="1:12" outlineLevel="4">
      <c r="A26" s="1"/>
      <c r="B26" s="1">
        <v>882702</v>
      </c>
      <c r="C26" s="1" t="s">
        <v>78</v>
      </c>
      <c r="D26" s="1"/>
      <c r="E26" s="2" t="s">
        <v>79</v>
      </c>
      <c r="F26" s="2" t="s">
        <v>80</v>
      </c>
      <c r="G26" s="2">
        <v>0</v>
      </c>
      <c r="H26" s="2">
        <v>0</v>
      </c>
      <c r="I26" s="1">
        <v>0</v>
      </c>
      <c r="J26" s="3" t="s">
        <v>16</v>
      </c>
      <c r="K26" s="2" t="str">
        <f>J26*4096.92</f>
        <v>0</v>
      </c>
      <c r="L26" s="5"/>
    </row>
    <row r="27" spans="1:12" outlineLevel="4">
      <c r="A27" s="1"/>
      <c r="B27" s="1">
        <v>882703</v>
      </c>
      <c r="C27" s="1" t="s">
        <v>81</v>
      </c>
      <c r="D27" s="1"/>
      <c r="E27" s="2" t="s">
        <v>82</v>
      </c>
      <c r="F27" s="2" t="s">
        <v>83</v>
      </c>
      <c r="G27" s="2">
        <v>7</v>
      </c>
      <c r="H27" s="2">
        <v>0</v>
      </c>
      <c r="I27" s="1">
        <v>0</v>
      </c>
      <c r="J27" s="3" t="s">
        <v>16</v>
      </c>
      <c r="K27" s="2" t="str">
        <f>J27*3392.76</f>
        <v>0</v>
      </c>
      <c r="L27" s="5"/>
    </row>
    <row r="28" spans="1:12" outlineLevel="4">
      <c r="A28" s="1"/>
      <c r="B28" s="1">
        <v>882704</v>
      </c>
      <c r="C28" s="1" t="s">
        <v>84</v>
      </c>
      <c r="D28" s="1"/>
      <c r="E28" s="2" t="s">
        <v>85</v>
      </c>
      <c r="F28" s="2" t="s">
        <v>86</v>
      </c>
      <c r="G28" s="2">
        <v>0</v>
      </c>
      <c r="H28" s="2">
        <v>0</v>
      </c>
      <c r="I28" s="1">
        <v>0</v>
      </c>
      <c r="J28" s="3" t="s">
        <v>16</v>
      </c>
      <c r="K28" s="2" t="str">
        <f>J28*6785.52</f>
        <v>0</v>
      </c>
      <c r="L28" s="5"/>
    </row>
    <row r="29" spans="1:12" outlineLevel="4">
      <c r="A29" s="1"/>
      <c r="B29" s="1">
        <v>882705</v>
      </c>
      <c r="C29" s="1" t="s">
        <v>87</v>
      </c>
      <c r="D29" s="1"/>
      <c r="E29" s="2" t="s">
        <v>88</v>
      </c>
      <c r="F29" s="2" t="s">
        <v>89</v>
      </c>
      <c r="G29" s="2">
        <v>0</v>
      </c>
      <c r="H29" s="2">
        <v>0</v>
      </c>
      <c r="I29" s="1">
        <v>0</v>
      </c>
      <c r="J29" s="3" t="s">
        <v>16</v>
      </c>
      <c r="K29" s="2" t="str">
        <f>J29*6337.42</f>
        <v>0</v>
      </c>
      <c r="L29" s="5"/>
    </row>
    <row r="30" spans="1:12" outlineLevel="4">
      <c r="A30" s="1"/>
      <c r="B30" s="1">
        <v>882706</v>
      </c>
      <c r="C30" s="1" t="s">
        <v>90</v>
      </c>
      <c r="D30" s="1"/>
      <c r="E30" s="2" t="s">
        <v>91</v>
      </c>
      <c r="F30" s="2" t="s">
        <v>92</v>
      </c>
      <c r="G30" s="2">
        <v>0</v>
      </c>
      <c r="H30" s="2">
        <v>0</v>
      </c>
      <c r="I30" s="1">
        <v>0</v>
      </c>
      <c r="J30" s="3" t="s">
        <v>16</v>
      </c>
      <c r="K30" s="2" t="str">
        <f>J30*12674.85</f>
        <v>0</v>
      </c>
      <c r="L30" s="5"/>
    </row>
    <row r="31" spans="1:12" outlineLevel="4">
      <c r="A31" s="1"/>
      <c r="B31" s="1">
        <v>882707</v>
      </c>
      <c r="C31" s="1" t="s">
        <v>93</v>
      </c>
      <c r="D31" s="1"/>
      <c r="E31" s="2" t="s">
        <v>94</v>
      </c>
      <c r="F31" s="2" t="s">
        <v>95</v>
      </c>
      <c r="G31" s="2">
        <v>0</v>
      </c>
      <c r="H31" s="2">
        <v>0</v>
      </c>
      <c r="I31" s="1">
        <v>0</v>
      </c>
      <c r="J31" s="3" t="s">
        <v>16</v>
      </c>
      <c r="K31" s="2" t="str">
        <f>J31*2048.12</f>
        <v>0</v>
      </c>
      <c r="L31" s="5"/>
    </row>
    <row r="32" spans="1:12" outlineLevel="4">
      <c r="A32" s="1"/>
      <c r="B32" s="1">
        <v>882708</v>
      </c>
      <c r="C32" s="1" t="s">
        <v>96</v>
      </c>
      <c r="D32" s="1"/>
      <c r="E32" s="2" t="s">
        <v>97</v>
      </c>
      <c r="F32" s="2" t="s">
        <v>98</v>
      </c>
      <c r="G32" s="2">
        <v>0</v>
      </c>
      <c r="H32" s="2">
        <v>0</v>
      </c>
      <c r="I32" s="1">
        <v>0</v>
      </c>
      <c r="J32" s="3" t="s">
        <v>16</v>
      </c>
      <c r="K32" s="2" t="str">
        <f>J32*4096.24</f>
        <v>0</v>
      </c>
      <c r="L32" s="5"/>
    </row>
    <row r="33" spans="1:12" outlineLevel="4">
      <c r="A33" s="1"/>
      <c r="B33" s="1">
        <v>882709</v>
      </c>
      <c r="C33" s="1" t="s">
        <v>99</v>
      </c>
      <c r="D33" s="1"/>
      <c r="E33" s="2" t="s">
        <v>100</v>
      </c>
      <c r="F33" s="2" t="s">
        <v>101</v>
      </c>
      <c r="G33" s="2">
        <v>6</v>
      </c>
      <c r="H33" s="2">
        <v>0</v>
      </c>
      <c r="I33" s="1">
        <v>0</v>
      </c>
      <c r="J33" s="3" t="s">
        <v>16</v>
      </c>
      <c r="K33" s="2" t="str">
        <f>J33*3392.20</f>
        <v>0</v>
      </c>
      <c r="L33" s="5"/>
    </row>
    <row r="34" spans="1:12" outlineLevel="4">
      <c r="A34" s="1"/>
      <c r="B34" s="1">
        <v>882710</v>
      </c>
      <c r="C34" s="1" t="s">
        <v>102</v>
      </c>
      <c r="D34" s="1"/>
      <c r="E34" s="2" t="s">
        <v>103</v>
      </c>
      <c r="F34" s="2" t="s">
        <v>104</v>
      </c>
      <c r="G34" s="2">
        <v>0</v>
      </c>
      <c r="H34" s="2">
        <v>0</v>
      </c>
      <c r="I34" s="1">
        <v>0</v>
      </c>
      <c r="J34" s="3" t="s">
        <v>16</v>
      </c>
      <c r="K34" s="2" t="str">
        <f>J34*6784.39</f>
        <v>0</v>
      </c>
      <c r="L34" s="5"/>
    </row>
    <row r="35" spans="1:12" outlineLevel="4">
      <c r="A35" s="1"/>
      <c r="B35" s="1">
        <v>882711</v>
      </c>
      <c r="C35" s="1" t="s">
        <v>105</v>
      </c>
      <c r="D35" s="1"/>
      <c r="E35" s="2" t="s">
        <v>106</v>
      </c>
      <c r="F35" s="2" t="s">
        <v>107</v>
      </c>
      <c r="G35" s="2">
        <v>0</v>
      </c>
      <c r="H35" s="2">
        <v>0</v>
      </c>
      <c r="I35" s="1">
        <v>0</v>
      </c>
      <c r="J35" s="3" t="s">
        <v>16</v>
      </c>
      <c r="K35" s="2" t="str">
        <f>J35*6336.36</f>
        <v>0</v>
      </c>
      <c r="L35" s="5"/>
    </row>
    <row r="36" spans="1:12" outlineLevel="4">
      <c r="A36" s="1"/>
      <c r="B36" s="1">
        <v>882712</v>
      </c>
      <c r="C36" s="1" t="s">
        <v>108</v>
      </c>
      <c r="D36" s="1"/>
      <c r="E36" s="2" t="s">
        <v>109</v>
      </c>
      <c r="F36" s="2" t="s">
        <v>110</v>
      </c>
      <c r="G36" s="2">
        <v>0</v>
      </c>
      <c r="H36" s="2">
        <v>0</v>
      </c>
      <c r="I36" s="1">
        <v>0</v>
      </c>
      <c r="J36" s="3" t="s">
        <v>16</v>
      </c>
      <c r="K36" s="2" t="str">
        <f>J36*12672.73</f>
        <v>0</v>
      </c>
      <c r="L36" s="5"/>
    </row>
    <row r="37" spans="1:12" outlineLevel="4">
      <c r="A37" s="1"/>
      <c r="B37" s="1">
        <v>882713</v>
      </c>
      <c r="C37" s="1" t="s">
        <v>111</v>
      </c>
      <c r="D37" s="1"/>
      <c r="E37" s="2" t="s">
        <v>112</v>
      </c>
      <c r="F37" s="2" t="s">
        <v>113</v>
      </c>
      <c r="G37" s="2">
        <v>0</v>
      </c>
      <c r="H37" s="2">
        <v>0</v>
      </c>
      <c r="I37" s="1">
        <v>0</v>
      </c>
      <c r="J37" s="3" t="s">
        <v>16</v>
      </c>
      <c r="K37" s="2" t="str">
        <f>J37*2489.76</f>
        <v>0</v>
      </c>
      <c r="L37" s="5"/>
    </row>
    <row r="38" spans="1:12" outlineLevel="4">
      <c r="A38" s="1"/>
      <c r="B38" s="1">
        <v>882714</v>
      </c>
      <c r="C38" s="1" t="s">
        <v>114</v>
      </c>
      <c r="D38" s="1"/>
      <c r="E38" s="2" t="s">
        <v>115</v>
      </c>
      <c r="F38" s="2" t="s">
        <v>116</v>
      </c>
      <c r="G38" s="2">
        <v>0</v>
      </c>
      <c r="H38" s="2">
        <v>0</v>
      </c>
      <c r="I38" s="1">
        <v>0</v>
      </c>
      <c r="J38" s="3" t="s">
        <v>16</v>
      </c>
      <c r="K38" s="2" t="str">
        <f>J38*4979.52</f>
        <v>0</v>
      </c>
      <c r="L38" s="5"/>
    </row>
    <row r="39" spans="1:12" outlineLevel="4">
      <c r="A39" s="1"/>
      <c r="B39" s="1">
        <v>882715</v>
      </c>
      <c r="C39" s="1" t="s">
        <v>117</v>
      </c>
      <c r="D39" s="1"/>
      <c r="E39" s="2" t="s">
        <v>118</v>
      </c>
      <c r="F39" s="2" t="s">
        <v>113</v>
      </c>
      <c r="G39" s="2">
        <v>0</v>
      </c>
      <c r="H39" s="2">
        <v>0</v>
      </c>
      <c r="I39" s="1">
        <v>0</v>
      </c>
      <c r="J39" s="3" t="s">
        <v>16</v>
      </c>
      <c r="K39" s="2" t="str">
        <f>J39*2489.76</f>
        <v>0</v>
      </c>
      <c r="L39" s="5"/>
    </row>
    <row r="40" spans="1:12" outlineLevel="4">
      <c r="A40" s="1"/>
      <c r="B40" s="1">
        <v>882716</v>
      </c>
      <c r="C40" s="1" t="s">
        <v>119</v>
      </c>
      <c r="D40" s="1"/>
      <c r="E40" s="2" t="s">
        <v>120</v>
      </c>
      <c r="F40" s="2" t="s">
        <v>116</v>
      </c>
      <c r="G40" s="2">
        <v>0</v>
      </c>
      <c r="H40" s="2">
        <v>0</v>
      </c>
      <c r="I40" s="1">
        <v>0</v>
      </c>
      <c r="J40" s="3" t="s">
        <v>16</v>
      </c>
      <c r="K40" s="2" t="str">
        <f>J40*4979.52</f>
        <v>0</v>
      </c>
      <c r="L40" s="5"/>
    </row>
    <row r="41" spans="1:12" outlineLevel="2">
      <c r="A41" s="8" t="s">
        <v>121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882717</v>
      </c>
      <c r="C42" s="1" t="s">
        <v>122</v>
      </c>
      <c r="D42" s="1"/>
      <c r="E42" s="2" t="s">
        <v>123</v>
      </c>
      <c r="F42" s="2" t="s">
        <v>124</v>
      </c>
      <c r="G42" s="2">
        <v>0</v>
      </c>
      <c r="H42" s="2">
        <v>0</v>
      </c>
      <c r="I42" s="1">
        <v>0</v>
      </c>
      <c r="J42" s="3" t="s">
        <v>125</v>
      </c>
      <c r="K42" s="2" t="str">
        <f>J42*835.20</f>
        <v>0</v>
      </c>
      <c r="L42" s="5"/>
    </row>
    <row r="43" spans="1:12" customHeight="1" ht="105" outlineLevel="4">
      <c r="A43" s="1"/>
      <c r="B43" s="1">
        <v>882718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125</v>
      </c>
      <c r="K43" s="2" t="str">
        <f>J43*1089.18</f>
        <v>0</v>
      </c>
      <c r="L43" s="5"/>
    </row>
    <row r="44" spans="1:12" customHeight="1" ht="105" outlineLevel="4">
      <c r="A44" s="1"/>
      <c r="B44" s="1">
        <v>882719</v>
      </c>
      <c r="C44" s="1" t="s">
        <v>129</v>
      </c>
      <c r="D44" s="1"/>
      <c r="E44" s="2" t="s">
        <v>130</v>
      </c>
      <c r="F44" s="2" t="s">
        <v>131</v>
      </c>
      <c r="G44" s="2" t="s">
        <v>23</v>
      </c>
      <c r="H44" s="2">
        <v>0</v>
      </c>
      <c r="I44" s="1">
        <v>0</v>
      </c>
      <c r="J44" s="3" t="s">
        <v>125</v>
      </c>
      <c r="K44" s="2" t="str">
        <f>J44*1044.36</f>
        <v>0</v>
      </c>
      <c r="L44" s="5"/>
    </row>
    <row r="45" spans="1:12" customHeight="1" ht="105" outlineLevel="4">
      <c r="A45" s="1"/>
      <c r="B45" s="1">
        <v>882725</v>
      </c>
      <c r="C45" s="1" t="s">
        <v>132</v>
      </c>
      <c r="D45" s="1"/>
      <c r="E45" s="2" t="s">
        <v>133</v>
      </c>
      <c r="F45" s="2" t="s">
        <v>134</v>
      </c>
      <c r="G45" s="2">
        <v>10</v>
      </c>
      <c r="H45" s="2">
        <v>0</v>
      </c>
      <c r="I45" s="1">
        <v>0</v>
      </c>
      <c r="J45" s="3" t="s">
        <v>125</v>
      </c>
      <c r="K45" s="2" t="str">
        <f>J45*1641.96</f>
        <v>0</v>
      </c>
      <c r="L45" s="5"/>
    </row>
    <row r="46" spans="1:12" customHeight="1" ht="105" outlineLevel="4">
      <c r="A46" s="1"/>
      <c r="B46" s="1">
        <v>882727</v>
      </c>
      <c r="C46" s="1" t="s">
        <v>135</v>
      </c>
      <c r="D46" s="1"/>
      <c r="E46" s="2" t="s">
        <v>136</v>
      </c>
      <c r="F46" s="2" t="s">
        <v>131</v>
      </c>
      <c r="G46" s="2" t="s">
        <v>137</v>
      </c>
      <c r="H46" s="2">
        <v>0</v>
      </c>
      <c r="I46" s="1">
        <v>0</v>
      </c>
      <c r="J46" s="3" t="s">
        <v>125</v>
      </c>
      <c r="K46" s="2" t="str">
        <f>J46*1044.36</f>
        <v>0</v>
      </c>
      <c r="L46" s="5"/>
    </row>
    <row r="47" spans="1:12" customHeight="1" ht="105" outlineLevel="4">
      <c r="A47" s="1"/>
      <c r="B47" s="1">
        <v>882728</v>
      </c>
      <c r="C47" s="1" t="s">
        <v>138</v>
      </c>
      <c r="D47" s="1"/>
      <c r="E47" s="2" t="s">
        <v>139</v>
      </c>
      <c r="F47" s="2" t="s">
        <v>140</v>
      </c>
      <c r="G47" s="2" t="s">
        <v>137</v>
      </c>
      <c r="H47" s="2">
        <v>0</v>
      </c>
      <c r="I47" s="1">
        <v>0</v>
      </c>
      <c r="J47" s="3" t="s">
        <v>125</v>
      </c>
      <c r="K47" s="2" t="str">
        <f>J47*1879.56</f>
        <v>0</v>
      </c>
      <c r="L47" s="5"/>
    </row>
    <row r="48" spans="1:12" customHeight="1" ht="105" outlineLevel="4">
      <c r="A48" s="1"/>
      <c r="B48" s="1">
        <v>882730</v>
      </c>
      <c r="C48" s="1" t="s">
        <v>141</v>
      </c>
      <c r="D48" s="1"/>
      <c r="E48" s="2" t="s">
        <v>142</v>
      </c>
      <c r="F48" s="2" t="s">
        <v>143</v>
      </c>
      <c r="G48" s="2">
        <v>0</v>
      </c>
      <c r="H48" s="2">
        <v>0</v>
      </c>
      <c r="I48" s="1">
        <v>0</v>
      </c>
      <c r="J48" s="3" t="s">
        <v>125</v>
      </c>
      <c r="K48" s="2" t="str">
        <f>J48*1583.71</f>
        <v>0</v>
      </c>
      <c r="L48" s="5"/>
    </row>
    <row r="49" spans="1:12" customHeight="1" ht="105" outlineLevel="4">
      <c r="A49" s="1"/>
      <c r="B49" s="1">
        <v>882731</v>
      </c>
      <c r="C49" s="1" t="s">
        <v>144</v>
      </c>
      <c r="D49" s="1"/>
      <c r="E49" s="2" t="s">
        <v>145</v>
      </c>
      <c r="F49" s="2" t="s">
        <v>146</v>
      </c>
      <c r="G49" s="2">
        <v>1</v>
      </c>
      <c r="H49" s="2">
        <v>0</v>
      </c>
      <c r="I49" s="1">
        <v>0</v>
      </c>
      <c r="J49" s="3" t="s">
        <v>125</v>
      </c>
      <c r="K49" s="2" t="str">
        <f>J49*1624.90</f>
        <v>0</v>
      </c>
      <c r="L49" s="5"/>
    </row>
    <row r="50" spans="1:12" customHeight="1" ht="105" outlineLevel="4">
      <c r="A50" s="1"/>
      <c r="B50" s="1">
        <v>882732</v>
      </c>
      <c r="C50" s="1" t="s">
        <v>147</v>
      </c>
      <c r="D50" s="1"/>
      <c r="E50" s="2" t="s">
        <v>148</v>
      </c>
      <c r="F50" s="2" t="s">
        <v>146</v>
      </c>
      <c r="G50" s="2">
        <v>0</v>
      </c>
      <c r="H50" s="2">
        <v>0</v>
      </c>
      <c r="I50" s="1">
        <v>0</v>
      </c>
      <c r="J50" s="3" t="s">
        <v>125</v>
      </c>
      <c r="K50" s="2" t="str">
        <f>J50*1624.90</f>
        <v>0</v>
      </c>
      <c r="L50" s="5"/>
    </row>
    <row r="51" spans="1:12" customHeight="1" ht="105" outlineLevel="4">
      <c r="A51" s="1"/>
      <c r="B51" s="1">
        <v>882733</v>
      </c>
      <c r="C51" s="1" t="s">
        <v>149</v>
      </c>
      <c r="D51" s="1"/>
      <c r="E51" s="2" t="s">
        <v>150</v>
      </c>
      <c r="F51" s="2" t="s">
        <v>143</v>
      </c>
      <c r="G51" s="2">
        <v>0</v>
      </c>
      <c r="H51" s="2">
        <v>0</v>
      </c>
      <c r="I51" s="1">
        <v>0</v>
      </c>
      <c r="J51" s="3" t="s">
        <v>125</v>
      </c>
      <c r="K51" s="2" t="str">
        <f>J51*1583.71</f>
        <v>0</v>
      </c>
      <c r="L51" s="5"/>
    </row>
    <row r="52" spans="1:12" customHeight="1" ht="105" outlineLevel="4">
      <c r="A52" s="1"/>
      <c r="B52" s="1">
        <v>882734</v>
      </c>
      <c r="C52" s="1" t="s">
        <v>151</v>
      </c>
      <c r="D52" s="1"/>
      <c r="E52" s="2" t="s">
        <v>152</v>
      </c>
      <c r="F52" s="2" t="s">
        <v>153</v>
      </c>
      <c r="G52" s="2">
        <v>0</v>
      </c>
      <c r="H52" s="2">
        <v>0</v>
      </c>
      <c r="I52" s="1">
        <v>0</v>
      </c>
      <c r="J52" s="3" t="s">
        <v>125</v>
      </c>
      <c r="K52" s="2" t="str">
        <f>J52*1447.06</f>
        <v>0</v>
      </c>
      <c r="L52" s="5"/>
    </row>
    <row r="53" spans="1:12" customHeight="1" ht="105" outlineLevel="4">
      <c r="A53" s="1"/>
      <c r="B53" s="1">
        <v>882735</v>
      </c>
      <c r="C53" s="1" t="s">
        <v>154</v>
      </c>
      <c r="D53" s="1"/>
      <c r="E53" s="2" t="s">
        <v>155</v>
      </c>
      <c r="F53" s="2" t="s">
        <v>156</v>
      </c>
      <c r="G53" s="2" t="s">
        <v>23</v>
      </c>
      <c r="H53" s="2">
        <v>0</v>
      </c>
      <c r="I53" s="1">
        <v>0</v>
      </c>
      <c r="J53" s="3" t="s">
        <v>125</v>
      </c>
      <c r="K53" s="2" t="str">
        <f>J53*1130.69</f>
        <v>0</v>
      </c>
      <c r="L53" s="5"/>
    </row>
    <row r="54" spans="1:12" customHeight="1" ht="105" outlineLevel="4">
      <c r="A54" s="1"/>
      <c r="B54" s="1">
        <v>882736</v>
      </c>
      <c r="C54" s="1" t="s">
        <v>157</v>
      </c>
      <c r="D54" s="1"/>
      <c r="E54" s="2" t="s">
        <v>158</v>
      </c>
      <c r="F54" s="2" t="s">
        <v>159</v>
      </c>
      <c r="G54" s="2" t="s">
        <v>137</v>
      </c>
      <c r="H54" s="2">
        <v>0</v>
      </c>
      <c r="I54" s="1">
        <v>0</v>
      </c>
      <c r="J54" s="3" t="s">
        <v>125</v>
      </c>
      <c r="K54" s="2" t="str">
        <f>J54*1031.40</f>
        <v>0</v>
      </c>
      <c r="L54" s="5"/>
    </row>
    <row r="55" spans="1:12" outlineLevel="2">
      <c r="A55" s="8" t="s">
        <v>160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5"/>
    </row>
    <row r="56" spans="1:12" customHeight="1" ht="105" outlineLevel="4">
      <c r="A56" s="1"/>
      <c r="B56" s="1">
        <v>882721</v>
      </c>
      <c r="C56" s="1" t="s">
        <v>161</v>
      </c>
      <c r="D56" s="1"/>
      <c r="E56" s="2" t="s">
        <v>162</v>
      </c>
      <c r="F56" s="2" t="s">
        <v>163</v>
      </c>
      <c r="G56" s="2" t="s">
        <v>137</v>
      </c>
      <c r="H56" s="2">
        <v>0</v>
      </c>
      <c r="I56" s="1">
        <v>0</v>
      </c>
      <c r="J56" s="3" t="s">
        <v>125</v>
      </c>
      <c r="K56" s="2" t="str">
        <f>J56*1791.36</f>
        <v>0</v>
      </c>
      <c r="L56" s="5"/>
    </row>
    <row r="57" spans="1:12" customHeight="1" ht="105" outlineLevel="4">
      <c r="A57" s="1"/>
      <c r="B57" s="1">
        <v>882722</v>
      </c>
      <c r="C57" s="1" t="s">
        <v>164</v>
      </c>
      <c r="D57" s="1"/>
      <c r="E57" s="2" t="s">
        <v>165</v>
      </c>
      <c r="F57" s="2" t="s">
        <v>166</v>
      </c>
      <c r="G57" s="2" t="s">
        <v>23</v>
      </c>
      <c r="H57" s="2">
        <v>0</v>
      </c>
      <c r="I57" s="1">
        <v>0</v>
      </c>
      <c r="J57" s="3" t="s">
        <v>125</v>
      </c>
      <c r="K57" s="2" t="str">
        <f>J57*1492.56</f>
        <v>0</v>
      </c>
      <c r="L57" s="5"/>
    </row>
    <row r="58" spans="1:12" customHeight="1" ht="105" outlineLevel="4">
      <c r="A58" s="1"/>
      <c r="B58" s="1">
        <v>882723</v>
      </c>
      <c r="C58" s="1" t="s">
        <v>167</v>
      </c>
      <c r="D58" s="1"/>
      <c r="E58" s="2" t="s">
        <v>168</v>
      </c>
      <c r="F58" s="2" t="s">
        <v>169</v>
      </c>
      <c r="G58" s="2" t="s">
        <v>23</v>
      </c>
      <c r="H58" s="2">
        <v>0</v>
      </c>
      <c r="I58" s="1">
        <v>0</v>
      </c>
      <c r="J58" s="3" t="s">
        <v>125</v>
      </c>
      <c r="K58" s="2" t="str">
        <f>J58*1163.88</f>
        <v>0</v>
      </c>
      <c r="L58" s="5"/>
    </row>
    <row r="59" spans="1:12" customHeight="1" ht="105" outlineLevel="4">
      <c r="A59" s="1"/>
      <c r="B59" s="1">
        <v>882724</v>
      </c>
      <c r="C59" s="1" t="s">
        <v>170</v>
      </c>
      <c r="D59" s="1"/>
      <c r="E59" s="2" t="s">
        <v>171</v>
      </c>
      <c r="F59" s="2" t="s">
        <v>131</v>
      </c>
      <c r="G59" s="2" t="s">
        <v>23</v>
      </c>
      <c r="H59" s="2">
        <v>0</v>
      </c>
      <c r="I59" s="1">
        <v>0</v>
      </c>
      <c r="J59" s="3" t="s">
        <v>125</v>
      </c>
      <c r="K59" s="2" t="str">
        <f>J59*1044.36</f>
        <v>0</v>
      </c>
      <c r="L59" s="5"/>
    </row>
    <row r="60" spans="1:12" outlineLevel="2">
      <c r="A60" s="8" t="s">
        <v>172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5"/>
    </row>
    <row r="61" spans="1:12" customHeight="1" ht="105" outlineLevel="4">
      <c r="A61" s="1"/>
      <c r="B61" s="1">
        <v>882737</v>
      </c>
      <c r="C61" s="1" t="s">
        <v>173</v>
      </c>
      <c r="D61" s="1"/>
      <c r="E61" s="2" t="s">
        <v>174</v>
      </c>
      <c r="F61" s="2" t="s">
        <v>175</v>
      </c>
      <c r="G61" s="2">
        <v>0</v>
      </c>
      <c r="H61" s="2">
        <v>0</v>
      </c>
      <c r="I61" s="1">
        <v>0</v>
      </c>
      <c r="J61" s="3" t="s">
        <v>176</v>
      </c>
      <c r="K61" s="2" t="str">
        <f>J61*63.65</f>
        <v>0</v>
      </c>
      <c r="L61" s="5"/>
    </row>
    <row r="62" spans="1:12" customHeight="1" ht="105" outlineLevel="4">
      <c r="A62" s="1"/>
      <c r="B62" s="1">
        <v>882738</v>
      </c>
      <c r="C62" s="1" t="s">
        <v>177</v>
      </c>
      <c r="D62" s="1"/>
      <c r="E62" s="2" t="s">
        <v>178</v>
      </c>
      <c r="F62" s="2" t="s">
        <v>175</v>
      </c>
      <c r="G62" s="2">
        <v>0</v>
      </c>
      <c r="H62" s="2">
        <v>0</v>
      </c>
      <c r="I62" s="1">
        <v>0</v>
      </c>
      <c r="J62" s="3" t="s">
        <v>176</v>
      </c>
      <c r="K62" s="2" t="str">
        <f>J62*63.65</f>
        <v>0</v>
      </c>
      <c r="L62" s="5"/>
    </row>
    <row r="63" spans="1:12" customHeight="1" ht="105" outlineLevel="4">
      <c r="A63" s="1"/>
      <c r="B63" s="1">
        <v>882739</v>
      </c>
      <c r="C63" s="1" t="s">
        <v>179</v>
      </c>
      <c r="D63" s="1"/>
      <c r="E63" s="2" t="s">
        <v>180</v>
      </c>
      <c r="F63" s="2" t="s">
        <v>181</v>
      </c>
      <c r="G63" s="2" t="s">
        <v>182</v>
      </c>
      <c r="H63" s="2">
        <v>0</v>
      </c>
      <c r="I63" s="1">
        <v>0</v>
      </c>
      <c r="J63" s="3" t="s">
        <v>176</v>
      </c>
      <c r="K63" s="2" t="str">
        <f>J63*88.92</f>
        <v>0</v>
      </c>
      <c r="L63" s="5"/>
    </row>
    <row r="64" spans="1:12" customHeight="1" ht="105" outlineLevel="4">
      <c r="A64" s="1"/>
      <c r="B64" s="1">
        <v>882740</v>
      </c>
      <c r="C64" s="1" t="s">
        <v>183</v>
      </c>
      <c r="D64" s="1"/>
      <c r="E64" s="2" t="s">
        <v>184</v>
      </c>
      <c r="F64" s="2" t="s">
        <v>181</v>
      </c>
      <c r="G64" s="2" t="s">
        <v>185</v>
      </c>
      <c r="H64" s="2">
        <v>0</v>
      </c>
      <c r="I64" s="1">
        <v>0</v>
      </c>
      <c r="J64" s="3" t="s">
        <v>176</v>
      </c>
      <c r="K64" s="2" t="str">
        <f>J64*88.92</f>
        <v>0</v>
      </c>
      <c r="L64" s="5"/>
    </row>
    <row r="65" spans="1:12" customHeight="1" ht="105" outlineLevel="4">
      <c r="A65" s="1"/>
      <c r="B65" s="1">
        <v>882741</v>
      </c>
      <c r="C65" s="1" t="s">
        <v>186</v>
      </c>
      <c r="D65" s="1"/>
      <c r="E65" s="2" t="s">
        <v>187</v>
      </c>
      <c r="F65" s="2" t="s">
        <v>188</v>
      </c>
      <c r="G65" s="2" t="s">
        <v>182</v>
      </c>
      <c r="H65" s="2">
        <v>0</v>
      </c>
      <c r="I65" s="1">
        <v>0</v>
      </c>
      <c r="J65" s="3" t="s">
        <v>176</v>
      </c>
      <c r="K65" s="2" t="str">
        <f>J65*102.96</f>
        <v>0</v>
      </c>
      <c r="L65" s="5"/>
    </row>
    <row r="66" spans="1:12" customHeight="1" ht="105" outlineLevel="4">
      <c r="A66" s="1"/>
      <c r="B66" s="1">
        <v>882742</v>
      </c>
      <c r="C66" s="1" t="s">
        <v>189</v>
      </c>
      <c r="D66" s="1"/>
      <c r="E66" s="2" t="s">
        <v>190</v>
      </c>
      <c r="F66" s="2" t="s">
        <v>188</v>
      </c>
      <c r="G66" s="2">
        <v>0</v>
      </c>
      <c r="H66" s="2">
        <v>0</v>
      </c>
      <c r="I66" s="1">
        <v>0</v>
      </c>
      <c r="J66" s="3" t="s">
        <v>176</v>
      </c>
      <c r="K66" s="2" t="str">
        <f>J66*102.96</f>
        <v>0</v>
      </c>
      <c r="L66" s="5"/>
    </row>
    <row r="67" spans="1:12" customHeight="1" ht="105" outlineLevel="4">
      <c r="A67" s="1"/>
      <c r="B67" s="1">
        <v>882743</v>
      </c>
      <c r="C67" s="1" t="s">
        <v>191</v>
      </c>
      <c r="D67" s="1"/>
      <c r="E67" s="2" t="s">
        <v>192</v>
      </c>
      <c r="F67" s="2" t="s">
        <v>193</v>
      </c>
      <c r="G67" s="2" t="s">
        <v>194</v>
      </c>
      <c r="H67" s="2">
        <v>0</v>
      </c>
      <c r="I67" s="1">
        <v>0</v>
      </c>
      <c r="J67" s="3" t="s">
        <v>176</v>
      </c>
      <c r="K67" s="2" t="str">
        <f>J67*111.38</f>
        <v>0</v>
      </c>
      <c r="L67" s="5"/>
    </row>
    <row r="68" spans="1:12" customHeight="1" ht="105" outlineLevel="4">
      <c r="A68" s="1"/>
      <c r="B68" s="1">
        <v>882744</v>
      </c>
      <c r="C68" s="1" t="s">
        <v>195</v>
      </c>
      <c r="D68" s="1"/>
      <c r="E68" s="2" t="s">
        <v>196</v>
      </c>
      <c r="F68" s="2" t="s">
        <v>193</v>
      </c>
      <c r="G68" s="2">
        <v>0</v>
      </c>
      <c r="H68" s="2">
        <v>0</v>
      </c>
      <c r="I68" s="1">
        <v>0</v>
      </c>
      <c r="J68" s="3" t="s">
        <v>176</v>
      </c>
      <c r="K68" s="2" t="str">
        <f>J68*111.38</f>
        <v>0</v>
      </c>
      <c r="L68" s="5"/>
    </row>
    <row r="69" spans="1:12" customHeight="1" ht="105" outlineLevel="4">
      <c r="A69" s="1"/>
      <c r="B69" s="1">
        <v>882745</v>
      </c>
      <c r="C69" s="1" t="s">
        <v>197</v>
      </c>
      <c r="D69" s="1"/>
      <c r="E69" s="2" t="s">
        <v>198</v>
      </c>
      <c r="F69" s="2" t="s">
        <v>199</v>
      </c>
      <c r="G69" s="2">
        <v>0</v>
      </c>
      <c r="H69" s="2">
        <v>0</v>
      </c>
      <c r="I69" s="1">
        <v>0</v>
      </c>
      <c r="J69" s="3" t="s">
        <v>176</v>
      </c>
      <c r="K69" s="2" t="str">
        <f>J69*160.99</f>
        <v>0</v>
      </c>
      <c r="L69" s="5"/>
    </row>
    <row r="70" spans="1:12" customHeight="1" ht="105" outlineLevel="4">
      <c r="A70" s="1"/>
      <c r="B70" s="1">
        <v>882746</v>
      </c>
      <c r="C70" s="1" t="s">
        <v>200</v>
      </c>
      <c r="D70" s="1"/>
      <c r="E70" s="2" t="s">
        <v>201</v>
      </c>
      <c r="F70" s="2" t="s">
        <v>199</v>
      </c>
      <c r="G70" s="2">
        <v>0</v>
      </c>
      <c r="H70" s="2">
        <v>0</v>
      </c>
      <c r="I70" s="1">
        <v>0</v>
      </c>
      <c r="J70" s="3" t="s">
        <v>176</v>
      </c>
      <c r="K70" s="2" t="str">
        <f>J70*160.99</f>
        <v>0</v>
      </c>
      <c r="L70" s="5"/>
    </row>
    <row r="71" spans="1:12" outlineLevel="2">
      <c r="A71" s="8" t="s">
        <v>202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5"/>
    </row>
    <row r="72" spans="1:12" customHeight="1" ht="105" outlineLevel="4">
      <c r="A72" s="1"/>
      <c r="B72" s="1">
        <v>882749</v>
      </c>
      <c r="C72" s="1" t="s">
        <v>203</v>
      </c>
      <c r="D72" s="1"/>
      <c r="E72" s="2" t="s">
        <v>204</v>
      </c>
      <c r="F72" s="2" t="s">
        <v>205</v>
      </c>
      <c r="G72" s="2">
        <v>4</v>
      </c>
      <c r="H72" s="2">
        <v>0</v>
      </c>
      <c r="I72" s="1">
        <v>0</v>
      </c>
      <c r="J72" s="3" t="s">
        <v>125</v>
      </c>
      <c r="K72" s="2" t="str">
        <f>J72*527.90</f>
        <v>0</v>
      </c>
      <c r="L72" s="5"/>
    </row>
    <row r="73" spans="1:12" customHeight="1" ht="105" outlineLevel="4">
      <c r="A73" s="1"/>
      <c r="B73" s="1">
        <v>882750</v>
      </c>
      <c r="C73" s="1" t="s">
        <v>206</v>
      </c>
      <c r="D73" s="1"/>
      <c r="E73" s="2" t="s">
        <v>207</v>
      </c>
      <c r="F73" s="2" t="s">
        <v>208</v>
      </c>
      <c r="G73" s="2">
        <v>0</v>
      </c>
      <c r="H73" s="2">
        <v>0</v>
      </c>
      <c r="I73" s="1">
        <v>0</v>
      </c>
      <c r="J73" s="3" t="s">
        <v>125</v>
      </c>
      <c r="K73" s="2" t="str">
        <f>J73*853.63</f>
        <v>0</v>
      </c>
      <c r="L73" s="5"/>
    </row>
    <row r="74" spans="1:12" customHeight="1" ht="105" outlineLevel="4">
      <c r="A74" s="1"/>
      <c r="B74" s="1">
        <v>882751</v>
      </c>
      <c r="C74" s="1" t="s">
        <v>209</v>
      </c>
      <c r="D74" s="1"/>
      <c r="E74" s="2" t="s">
        <v>210</v>
      </c>
      <c r="F74" s="2" t="s">
        <v>211</v>
      </c>
      <c r="G74" s="2">
        <v>0</v>
      </c>
      <c r="H74" s="2">
        <v>0</v>
      </c>
      <c r="I74" s="1">
        <v>0</v>
      </c>
      <c r="J74" s="3" t="s">
        <v>125</v>
      </c>
      <c r="K74" s="2" t="str">
        <f>J74*1108.22</f>
        <v>0</v>
      </c>
      <c r="L74" s="5"/>
    </row>
    <row r="75" spans="1:12" customHeight="1" ht="105" outlineLevel="4">
      <c r="A75" s="1"/>
      <c r="B75" s="1">
        <v>882752</v>
      </c>
      <c r="C75" s="1" t="s">
        <v>212</v>
      </c>
      <c r="D75" s="1"/>
      <c r="E75" s="2" t="s">
        <v>213</v>
      </c>
      <c r="F75" s="2" t="s">
        <v>214</v>
      </c>
      <c r="G75" s="2">
        <v>1</v>
      </c>
      <c r="H75" s="2">
        <v>0</v>
      </c>
      <c r="I75" s="1">
        <v>0</v>
      </c>
      <c r="J75" s="3" t="s">
        <v>125</v>
      </c>
      <c r="K75" s="2" t="str">
        <f>J75*1454.54</f>
        <v>0</v>
      </c>
      <c r="L75" s="5"/>
    </row>
    <row r="76" spans="1:12" outlineLevel="2">
      <c r="A76" s="8" t="s">
        <v>215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5"/>
    </row>
    <row r="77" spans="1:12" customHeight="1" ht="105" outlineLevel="4">
      <c r="A77" s="1"/>
      <c r="B77" s="1">
        <v>882720</v>
      </c>
      <c r="C77" s="1" t="s">
        <v>216</v>
      </c>
      <c r="D77" s="1"/>
      <c r="E77" s="2" t="s">
        <v>217</v>
      </c>
      <c r="F77" s="2" t="s">
        <v>218</v>
      </c>
      <c r="G77" s="2" t="s">
        <v>137</v>
      </c>
      <c r="H77" s="2">
        <v>0</v>
      </c>
      <c r="I77" s="1">
        <v>0</v>
      </c>
      <c r="J77" s="3" t="s">
        <v>125</v>
      </c>
      <c r="K77" s="2" t="str">
        <f>J77*2388.96</f>
        <v>0</v>
      </c>
      <c r="L77" s="5"/>
    </row>
    <row r="78" spans="1:12" customHeight="1" ht="105" outlineLevel="4">
      <c r="A78" s="1"/>
      <c r="B78" s="1">
        <v>882726</v>
      </c>
      <c r="C78" s="1" t="s">
        <v>219</v>
      </c>
      <c r="D78" s="1"/>
      <c r="E78" s="2" t="s">
        <v>220</v>
      </c>
      <c r="F78" s="2" t="s">
        <v>221</v>
      </c>
      <c r="G78" s="2">
        <v>10</v>
      </c>
      <c r="H78" s="2">
        <v>0</v>
      </c>
      <c r="I78" s="1">
        <v>0</v>
      </c>
      <c r="J78" s="3" t="s">
        <v>125</v>
      </c>
      <c r="K78" s="2" t="str">
        <f>J78*2444.22</f>
        <v>0</v>
      </c>
      <c r="L78" s="5"/>
    </row>
    <row r="79" spans="1:12" customHeight="1" ht="105" outlineLevel="4">
      <c r="A79" s="1"/>
      <c r="B79" s="1">
        <v>882747</v>
      </c>
      <c r="C79" s="1" t="s">
        <v>222</v>
      </c>
      <c r="D79" s="1"/>
      <c r="E79" s="2" t="s">
        <v>223</v>
      </c>
      <c r="F79" s="2" t="s">
        <v>224</v>
      </c>
      <c r="G79" s="2" t="s">
        <v>137</v>
      </c>
      <c r="H79" s="2">
        <v>0</v>
      </c>
      <c r="I79" s="1">
        <v>0</v>
      </c>
      <c r="J79" s="3" t="s">
        <v>125</v>
      </c>
      <c r="K79" s="2" t="str">
        <f>J79*2500.00</f>
        <v>0</v>
      </c>
      <c r="L79" s="5"/>
    </row>
    <row r="80" spans="1:12" customHeight="1" ht="105" outlineLevel="4">
      <c r="A80" s="1"/>
      <c r="B80" s="1">
        <v>882748</v>
      </c>
      <c r="C80" s="1" t="s">
        <v>225</v>
      </c>
      <c r="D80" s="1"/>
      <c r="E80" s="2" t="s">
        <v>226</v>
      </c>
      <c r="F80" s="2" t="s">
        <v>227</v>
      </c>
      <c r="G80" s="2">
        <v>0</v>
      </c>
      <c r="H80" s="2">
        <v>0</v>
      </c>
      <c r="I80" s="1">
        <v>0</v>
      </c>
      <c r="J80" s="3" t="s">
        <v>125</v>
      </c>
      <c r="K80" s="2" t="str">
        <f>J80*2500.10</f>
        <v>0</v>
      </c>
      <c r="L8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41:K41"/>
    <mergeCell ref="A55:K55"/>
    <mergeCell ref="A60:K60"/>
    <mergeCell ref="A71:K71"/>
    <mergeCell ref="A76:K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2025-07-15T03:47:48+03:00</dcterms:created>
  <dcterms:modified xsi:type="dcterms:W3CDTF">2025-07-15T03:47:48+03:00</dcterms:modified>
  <dc:title>Untitled Spreadsheet</dc:title>
  <dc:description/>
  <dc:subject/>
  <cp:keywords/>
  <cp:category/>
</cp:coreProperties>
</file>