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<sst xmlns="http://schemas.openxmlformats.org/spreadsheetml/2006/main" uniqueCount="260">
  <si>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</si>
  <si>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</si>
  <si>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</si>
  <si>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</si>
  <si>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</si>
  <si>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</si>
  <si>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</si>
  <si>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</si>
  <si>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</si>
  <si>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</si>
  <si>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</si>
  <si>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регулировочными вентилями</t>
  </si>
  <si>
    <t>Коллектора латунные ZEGOR</t>
  </si>
  <si>
    <t>ZGR-000089</t>
  </si>
  <si>
    <t>QS-1622</t>
  </si>
  <si>
    <t>Коллектор ZEGOR с регулир вентилями с конусами 2 вых 3/4-1/2 (4/48шт)</t>
  </si>
  <si>
    <t>1 037.53 руб.</t>
  </si>
  <si>
    <t>&gt;10</t>
  </si>
  <si>
    <t>шт</t>
  </si>
  <si>
    <t>ZGR-000090</t>
  </si>
  <si>
    <t>QS-1632</t>
  </si>
  <si>
    <t>Коллектор ZEGOR с регулир вентилями с конусами 3 вых 3/4-1/2 (4/32шт)</t>
  </si>
  <si>
    <t>1 558.51 руб.</t>
  </si>
  <si>
    <t>ZGR-000091</t>
  </si>
  <si>
    <t>QS-1642</t>
  </si>
  <si>
    <t>Коллектор ZEGOR с регулир вентилями с конусами 4 вых 3/4-1/2 (2/24шт)</t>
  </si>
  <si>
    <t>2 027.27 руб.</t>
  </si>
  <si>
    <t>ZGR-000092</t>
  </si>
  <si>
    <t>QS-1652</t>
  </si>
  <si>
    <t>Коллектор ZEGOR с регулир вентилями с конусами 5 вых 3/4-1/2 (2/24шт)</t>
  </si>
  <si>
    <t>2 558.85 руб.</t>
  </si>
  <si>
    <t>ZGR-000093</t>
  </si>
  <si>
    <t>QS-1662</t>
  </si>
  <si>
    <t>Коллектор ZEGOR с регулир вентилями с конусами 6 вых 3/4-1/2 (2/24шт)</t>
  </si>
  <si>
    <t>3 357.14 руб.</t>
  </si>
  <si>
    <t>ZGR-000094</t>
  </si>
  <si>
    <t>QS-1822</t>
  </si>
  <si>
    <t>Коллектор ZEGOR с регулир вентилями с конусами 2 вых 1-1/2 (4/32шт)</t>
  </si>
  <si>
    <t>1 290.30 руб.</t>
  </si>
  <si>
    <t>ZGR-000095</t>
  </si>
  <si>
    <t>QS-1832</t>
  </si>
  <si>
    <t>Коллектор ZEGOR с регулир вентилями с конусами 3 вых 1-1/2 (4/32шт)</t>
  </si>
  <si>
    <t>1 771.14 руб.</t>
  </si>
  <si>
    <t>ZGR-000096</t>
  </si>
  <si>
    <t>QS-1842</t>
  </si>
  <si>
    <t>Коллектор ZEGOR с регулир вентилями с конусами 4 вых 1-1/2 (2/24шт)</t>
  </si>
  <si>
    <t>2 276.15 руб.</t>
  </si>
  <si>
    <t>ZGR-000097</t>
  </si>
  <si>
    <t>QS-1852</t>
  </si>
  <si>
    <t>Коллектор ZEGOR с регулир вентилями с конусами 5 вых 1-1/2 (2/24шт)</t>
  </si>
  <si>
    <t>2 843.98 руб.</t>
  </si>
  <si>
    <t>ZGR-000098</t>
  </si>
  <si>
    <t>QS-1862</t>
  </si>
  <si>
    <t>Коллектор ZEGOR с регулир вентилями с конусами 6 вых 1-1/2 (2/24шт)</t>
  </si>
  <si>
    <t>3 767.60 руб.</t>
  </si>
  <si>
    <t>Коллектора латунные VIEIR</t>
  </si>
  <si>
    <t>FRK-220012</t>
  </si>
  <si>
    <t>VR902</t>
  </si>
  <si>
    <t>коллектор регулирующий 1"х3/4" ЕВРОКОНУС -2 выхода VR (2/24шт)</t>
  </si>
  <si>
    <t>1 174.53 руб.</t>
  </si>
  <si>
    <t>FRK-220013</t>
  </si>
  <si>
    <t>VR903</t>
  </si>
  <si>
    <t>коллектор регулирующий 1"х3/4" ЕВРОКОНУС -3 выхода VR (2/16шт)</t>
  </si>
  <si>
    <t>1 644.93 руб.</t>
  </si>
  <si>
    <t>FRK-220014</t>
  </si>
  <si>
    <t>VR904</t>
  </si>
  <si>
    <t>коллектор регулирующий 1"х3/4" ЕВРОКОНУС -4 выхода VR (2/12шт)</t>
  </si>
  <si>
    <t>2 127.09 руб.</t>
  </si>
  <si>
    <t>FRK-220015</t>
  </si>
  <si>
    <t>VR502</t>
  </si>
  <si>
    <t>коллектор регулирующий с цангами 3/4"х16-2 вых.никель VR (28/4шт)</t>
  </si>
  <si>
    <t>1 145.13 руб.</t>
  </si>
  <si>
    <t>FRK-220016</t>
  </si>
  <si>
    <t>VR602</t>
  </si>
  <si>
    <t>коллектор регулирующий с цангами 1"х16-2 вых. никель VR (24/4шт)</t>
  </si>
  <si>
    <t>1 289.19 руб.</t>
  </si>
  <si>
    <t>FRK-220017</t>
  </si>
  <si>
    <t>VR503</t>
  </si>
  <si>
    <t>коллектор регулирующий с цангами 3/4"х16-3 вых. никель VR (20/4шт)</t>
  </si>
  <si>
    <t>1 666.98 руб.</t>
  </si>
  <si>
    <t>FRK-220018</t>
  </si>
  <si>
    <t>VR603</t>
  </si>
  <si>
    <t>коллектор регулирующий с цангами 1"х16-3 вых. никель VR (16/2шт)</t>
  </si>
  <si>
    <t>1 861.02 руб.</t>
  </si>
  <si>
    <t>FRK-220019</t>
  </si>
  <si>
    <t>VR504</t>
  </si>
  <si>
    <t>коллектор регулирующий с цангами 3/4"х16-4 вых. никель VR (16/2шт)</t>
  </si>
  <si>
    <t>2 222.64 руб.</t>
  </si>
  <si>
    <t>FRK-220020</t>
  </si>
  <si>
    <t>VR604</t>
  </si>
  <si>
    <t>коллектор регулирующий с цангами 1"х16-4 вых. никель VR (16/2шт)</t>
  </si>
  <si>
    <t>2 446.08 руб.</t>
  </si>
  <si>
    <t>FRK-220021</t>
  </si>
  <si>
    <t>VR505</t>
  </si>
  <si>
    <t>коллектор регулирующий с цангами 3/4"х16-5 вых. никель VR (10/2шт)</t>
  </si>
  <si>
    <t>2 579.85 руб.</t>
  </si>
  <si>
    <t>FRK-220022</t>
  </si>
  <si>
    <t>VR605</t>
  </si>
  <si>
    <t>коллектор регулирующий с цангами 1"х16-5 вых. никель VR (10/2шт)</t>
  </si>
  <si>
    <t>3 141.39 руб.</t>
  </si>
  <si>
    <t>FRK-220035</t>
  </si>
  <si>
    <t>VR512</t>
  </si>
  <si>
    <t>Кол.с регулир. вентилями и цан.3/4"х16-2 "ViEiR" (24/4шт)</t>
  </si>
  <si>
    <t>1 146.60 руб.</t>
  </si>
  <si>
    <t>FRK-220036</t>
  </si>
  <si>
    <t>VR513</t>
  </si>
  <si>
    <t>Кол.с регулир. вентилями и цан.3/4"х16-3 "ViEiR" (20/2шт)</t>
  </si>
  <si>
    <t>1 700.79 руб.</t>
  </si>
  <si>
    <t>FRK-220037</t>
  </si>
  <si>
    <t>VR514</t>
  </si>
  <si>
    <t>Кол.с регулир. вентилями и цан.3/4"х16-4 "ViEiR" (12/2шт)</t>
  </si>
  <si>
    <t>2 244.69 руб.</t>
  </si>
  <si>
    <t>FRK-220038</t>
  </si>
  <si>
    <t>VR515</t>
  </si>
  <si>
    <t>Кол.с регулир. вентилями и цан.3/4"х16-5 "ViEiR" (16/2шт)</t>
  </si>
  <si>
    <t>2 663.64 руб.</t>
  </si>
  <si>
    <t>FRK-220039</t>
  </si>
  <si>
    <t>VR612</t>
  </si>
  <si>
    <t>Кол.с регулир. вентилями и цан.1"х16-2 "ViEiR" (24/4шт)</t>
  </si>
  <si>
    <t>1 261.26 руб.</t>
  </si>
  <si>
    <t>FRK-220040</t>
  </si>
  <si>
    <t>VR613</t>
  </si>
  <si>
    <t>Кол.с регулир. вентилями и цан.1"х16-3 "ViEiR" (16/2шт)</t>
  </si>
  <si>
    <t>1 824.27 руб.</t>
  </si>
  <si>
    <t>FRK-220041</t>
  </si>
  <si>
    <t>VR614</t>
  </si>
  <si>
    <t>Кол.с регулир. вентилями и цан.1"х16-4 "ViEiR" (12/2шт)</t>
  </si>
  <si>
    <t>2 441.67 руб.</t>
  </si>
  <si>
    <t>FRK-220042</t>
  </si>
  <si>
    <t>VR615</t>
  </si>
  <si>
    <t>Кол.с регулир. вентилями и цан.1"х16-5 "ViEiR" (15/2шт)</t>
  </si>
  <si>
    <t>3 195.78 руб.</t>
  </si>
  <si>
    <t>VER-000675</t>
  </si>
  <si>
    <t>VR525-2</t>
  </si>
  <si>
    <t>Коллектор латунный с регулирующими вентилями 3/4"x1/2" КОНУС - 2 вых. (24/6шт)</t>
  </si>
  <si>
    <t>1 200.99 руб.</t>
  </si>
  <si>
    <t>&gt;25</t>
  </si>
  <si>
    <t>VER-000676</t>
  </si>
  <si>
    <t>VR526-2</t>
  </si>
  <si>
    <t>Коллектор латунный с регулирующими вентилями 1"x3/4"- 2 вых. ЕВРОКОНУС (20/5шт)</t>
  </si>
  <si>
    <t>1 643.46 руб.</t>
  </si>
  <si>
    <t>VER-000677</t>
  </si>
  <si>
    <t>VR525-3</t>
  </si>
  <si>
    <t>Коллектор латунный с регулирующими вентилями 3/4"x1/2" КОНУС - 3 вых.(20/5шт)</t>
  </si>
  <si>
    <t>1 694.91 руб.</t>
  </si>
  <si>
    <t>VER-000678</t>
  </si>
  <si>
    <t>VR526-3</t>
  </si>
  <si>
    <t>Коллектор латунный с регулирующими вентилями 1"x3/4"- 3 вых. ЕВРОКОНУС (16/4шт)</t>
  </si>
  <si>
    <t>2 349.06 руб.</t>
  </si>
  <si>
    <t>VER-000679</t>
  </si>
  <si>
    <t>VR525-4</t>
  </si>
  <si>
    <t>Коллектор латунный с регулирующими вентилями 3/4"x1/2" КОНУС - 4 вых.(16/4шт)</t>
  </si>
  <si>
    <t>2 191.77 руб.</t>
  </si>
  <si>
    <t>VER-000680</t>
  </si>
  <si>
    <t>VR526-4</t>
  </si>
  <si>
    <t>Коллектор латунный с регулирующими вентилями 1"x3/4"- 4 вых. ЕВРОКОНУС (12/3шт)</t>
  </si>
  <si>
    <t>3 057.60 руб.</t>
  </si>
  <si>
    <t>VER-001383</t>
  </si>
  <si>
    <t>VR507-2</t>
  </si>
  <si>
    <t>Коллектор водоразборный с регулировычными вентилями 3/4"x2 вых. (40/1шт)</t>
  </si>
  <si>
    <t>1 484.70 руб.</t>
  </si>
  <si>
    <t>VER-001384</t>
  </si>
  <si>
    <t>VR507-3</t>
  </si>
  <si>
    <t>Коллектор водоразборный с регулировычными вентилями 3/4"x3 вых. (30/1шт)</t>
  </si>
  <si>
    <t>2 168.25 руб.</t>
  </si>
  <si>
    <t>VER-001385</t>
  </si>
  <si>
    <t>VR507-4</t>
  </si>
  <si>
    <t>Коллектор водоразборный с регулировычными вентилями 3/4"x4 вых. (20/1шт)</t>
  </si>
  <si>
    <t>2 842.98 руб.</t>
  </si>
  <si>
    <t>Коллектора бронзовые OV</t>
  </si>
  <si>
    <t>SST-100149</t>
  </si>
  <si>
    <t>Коллектор бронзовый OV Multidis 3/4"x3/4" - 2 отвода ЕВРОКОНУС</t>
  </si>
  <si>
    <t>2 362.82 руб.</t>
  </si>
  <si>
    <t>SST-100150</t>
  </si>
  <si>
    <t>Коллектор бронзовый OV Multidis 3/4"x3/4" - 3 отвода ЕВРОКОНУС</t>
  </si>
  <si>
    <t>3 240.70 руб.</t>
  </si>
  <si>
    <t>SST-100151</t>
  </si>
  <si>
    <t>Коллектор бронзовый OV Multidis 3/4"x3/4" - 4 отвода ЕВРОКОНУС</t>
  </si>
  <si>
    <t>3 998.63 руб.</t>
  </si>
  <si>
    <t>Коллектора латунные AQUALINK</t>
  </si>
  <si>
    <t>ALK-100006</t>
  </si>
  <si>
    <t>коллектор 2 выхода с регулировочными вентилями 3/4х1/2 нар. латунь никель (2/30шт)</t>
  </si>
  <si>
    <t>0.00 руб.</t>
  </si>
  <si>
    <t>ALK-100007</t>
  </si>
  <si>
    <t>коллектор 3 выхода с регулировочными вентилями 3/4х1/2 нар. латунь никель (2/20шт)</t>
  </si>
  <si>
    <t>1 271.08 руб.</t>
  </si>
  <si>
    <t>ALK-100008</t>
  </si>
  <si>
    <t>коллектор 4 выхода с регулировочными вентилями 3/4х1/2 нар. латунь никель (1/15шт)</t>
  </si>
  <si>
    <t>Коллектора латунные VALTEC</t>
  </si>
  <si>
    <t>VLC-713028</t>
  </si>
  <si>
    <t>VTc.560.N.0502</t>
  </si>
  <si>
    <t>Коллектор с регул. вентилями, 3/4"х2 вых. 1/2" нар.    (1 /30шт)</t>
  </si>
  <si>
    <t>1 186.00 руб.</t>
  </si>
  <si>
    <t>&gt;100</t>
  </si>
  <si>
    <t>VLC-713029</t>
  </si>
  <si>
    <t>VTc.560.N.0503</t>
  </si>
  <si>
    <t>Коллектор с регул. вентилями, 3/4"х3 вых. 1/2" нар.    (1 /25шт)</t>
  </si>
  <si>
    <t>1 616.00 руб.</t>
  </si>
  <si>
    <t>VLC-713030</t>
  </si>
  <si>
    <t>VTc.560.N.0504</t>
  </si>
  <si>
    <t>Коллектор с регул. вентилями, 3/4"х4 вых. 1/2" нар.    (1 /17шт)</t>
  </si>
  <si>
    <t>2 188.00 руб.</t>
  </si>
  <si>
    <t>VLC-713031</t>
  </si>
  <si>
    <t>VTc.560.N.0602</t>
  </si>
  <si>
    <t>Коллектор с регул. вентилями, 1"х2 вых. 1/2" нар.    (1 /24шт)</t>
  </si>
  <si>
    <t>1 503.00 руб.</t>
  </si>
  <si>
    <t>VLC-713032</t>
  </si>
  <si>
    <t>VTc.560.N.0603</t>
  </si>
  <si>
    <t>Коллектор с регул. вентилями, 1"х3 вых. 1/2" нар.    (1 /20шт)</t>
  </si>
  <si>
    <t>2 232.00 руб.</t>
  </si>
  <si>
    <t>&gt;50</t>
  </si>
  <si>
    <t>VLC-713033</t>
  </si>
  <si>
    <t>VTc.560.N.0604</t>
  </si>
  <si>
    <t>Коллектор с регул. вентилями, 1"х4 вых. 1/2" нар.    (1 /17шт)</t>
  </si>
  <si>
    <t>2 837.00 руб.</t>
  </si>
  <si>
    <t>VLC-713034</t>
  </si>
  <si>
    <t>VTc.560.NE.060502</t>
  </si>
  <si>
    <t>Коллектор с регул. вентилями, 1"х2 вых. Евроконус 3/4    (1 /20шт)</t>
  </si>
  <si>
    <t>2 032.00 руб.</t>
  </si>
  <si>
    <t>VLC-713035</t>
  </si>
  <si>
    <t>VTc.560.NE.060503</t>
  </si>
  <si>
    <t>Коллектор с регул. вентилями, 1"х3 вых. Евроконус 3/4     (1 /18шт)</t>
  </si>
  <si>
    <t>2 778.00 руб.</t>
  </si>
  <si>
    <t>VLC-713036</t>
  </si>
  <si>
    <t>VTc.560.NE.060504</t>
  </si>
  <si>
    <t>Коллектор с регул. вентилями, 1"х4 вых. Евроконус 3/4    (1 /15шт)</t>
  </si>
  <si>
    <t>3 625.00 руб.</t>
  </si>
  <si>
    <t>VLC-713037</t>
  </si>
  <si>
    <t>VTc.570.N.0502</t>
  </si>
  <si>
    <t>1 837.00 руб.</t>
  </si>
  <si>
    <t>VLC-713038</t>
  </si>
  <si>
    <t>VTc.570.N.0503</t>
  </si>
  <si>
    <t>Коллектор с регул. вентилями, 3/4"х3 вых. 1/2" нар.    (1 /20шт)</t>
  </si>
  <si>
    <t>2 642.00 руб.</t>
  </si>
  <si>
    <t>VLC-713039</t>
  </si>
  <si>
    <t>VTc.570.N.0504</t>
  </si>
  <si>
    <t>Коллектор с регул. вентилями, 3/4"х4 вых. 1/2" нар.</t>
  </si>
  <si>
    <t>3 450.00 руб.</t>
  </si>
  <si>
    <t>VLC-999082</t>
  </si>
  <si>
    <t>VTc.570.NE.0602</t>
  </si>
  <si>
    <t>Коллектор с регул. вентилями, 1"х2 вых. Евроконус 3/4" (на подающий трубопровод)</t>
  </si>
  <si>
    <t>2 560.00 руб.</t>
  </si>
  <si>
    <t>VLC-999083</t>
  </si>
  <si>
    <t>VTc.570.NE.0603</t>
  </si>
  <si>
    <t>Коллектор с регул. вентилями, 1"х3 вых. Евроконус 3/4" (на подающий трубопровод)</t>
  </si>
  <si>
    <t>3 611.00 руб.</t>
  </si>
  <si>
    <t>VLC-999084</t>
  </si>
  <si>
    <t>VTc.570.NE.0604</t>
  </si>
  <si>
    <t>Коллектор с регул. вентилями, 1"х4 вых. Евроконус 3/4" (на подающий трубопровод)</t>
  </si>
  <si>
    <t>4 718.00 руб.</t>
  </si>
  <si>
    <t>Коллектора латунные ТМ</t>
  </si>
  <si>
    <t>OTM-110610</t>
  </si>
  <si>
    <t>Коллектор латунный с регулирующими вентилями 1"x3/4"- 2 вых. ЕВРОКОНУС (40шт)</t>
  </si>
  <si>
    <t>1 627.92 руб.</t>
  </si>
  <si>
    <t>OTM-110611</t>
  </si>
  <si>
    <t>Коллектор латунный с регулирующими вентилями 1"x3/4"- 3 вых. ЕВРОКОНУС (20шт)</t>
  </si>
  <si>
    <t>2 385.45 руб.</t>
  </si>
  <si>
    <t>OTM-110612</t>
  </si>
  <si>
    <t>Коллектор латунный с регулирующими вентилями 1"x3/4"- 4 вых. ЕВРОКОНУС (20шт)</t>
  </si>
  <si>
    <t>3 089.97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</si>
</sst>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540d78f_f5a0_11eb_8302_003048fd731b_aaacbe35_602e_11ec_a20b_00259070b4871.jpeg"/><Relationship Id="rId2" Type="http://schemas.openxmlformats.org/officeDocument/2006/relationships/image" Target="../media/5540d791_f5a0_11eb_8302_003048fd731b_aaacbe36_602e_11ec_a20b_00259070b4872.jpeg"/><Relationship Id="rId3" Type="http://schemas.openxmlformats.org/officeDocument/2006/relationships/image" Target="../media/5540d793_f5a0_11eb_8302_003048fd731b_aaacbe37_602e_11ec_a20b_00259070b4873.jpeg"/><Relationship Id="rId4" Type="http://schemas.openxmlformats.org/officeDocument/2006/relationships/image" Target="../media/5540d795_f5a0_11eb_8302_003048fd731b_aaacbe38_602e_11ec_a20b_00259070b4874.jpeg"/><Relationship Id="rId5" Type="http://schemas.openxmlformats.org/officeDocument/2006/relationships/image" Target="../media/5540d797_f5a0_11eb_8302_003048fd731b_aaacbe39_602e_11ec_a20b_00259070b4875.jpeg"/><Relationship Id="rId6" Type="http://schemas.openxmlformats.org/officeDocument/2006/relationships/image" Target="../media/5540d799_f5a0_11eb_8302_003048fd731b_aaacbe3a_602e_11ec_a20b_00259070b4876.jpeg"/><Relationship Id="rId7" Type="http://schemas.openxmlformats.org/officeDocument/2006/relationships/image" Target="../media/5540d79b_f5a0_11eb_8302_003048fd731b_aaacbe3b_602e_11ec_a20b_00259070b4877.jpeg"/><Relationship Id="rId8" Type="http://schemas.openxmlformats.org/officeDocument/2006/relationships/image" Target="../media/5540d79d_f5a0_11eb_8302_003048fd731b_aaacbe3c_602e_11ec_a20b_00259070b4878.jpeg"/><Relationship Id="rId9" Type="http://schemas.openxmlformats.org/officeDocument/2006/relationships/image" Target="../media/5540d79f_f5a0_11eb_8302_003048fd731b_aaacbe3d_602e_11ec_a20b_00259070b4879.jpeg"/><Relationship Id="rId10" Type="http://schemas.openxmlformats.org/officeDocument/2006/relationships/image" Target="../media/5540d7a1_f5a0_11eb_8302_003048fd731b_aaacbe3e_602e_11ec_a20b_00259070b48710.jpeg"/><Relationship Id="rId11" Type="http://schemas.openxmlformats.org/officeDocument/2006/relationships/image" Target="../media/2a6046e1_f967_11e9_810b_003048fd731b_409a697e_281f_11ed_a30f_00259070b48711.jpeg"/><Relationship Id="rId12" Type="http://schemas.openxmlformats.org/officeDocument/2006/relationships/image" Target="../media/2a6046e3_f967_11e9_810b_003048fd731b_409a697f_281f_11ed_a30f_00259070b48712.jpeg"/><Relationship Id="rId13" Type="http://schemas.openxmlformats.org/officeDocument/2006/relationships/image" Target="../media/2a6046e5_f967_11e9_810b_003048fd731b_409a6980_281f_11ed_a30f_00259070b48713.jpeg"/><Relationship Id="rId14" Type="http://schemas.openxmlformats.org/officeDocument/2006/relationships/image" Target="../media/e1867ee7_3767_11ea_810f_003048fd731b_409a6981_281f_11ed_a30f_00259070b48714.jpeg"/><Relationship Id="rId15" Type="http://schemas.openxmlformats.org/officeDocument/2006/relationships/image" Target="../media/e1867ee9_3767_11ea_810f_003048fd731b_409a6982_281f_11ed_a30f_00259070b48715.jpeg"/><Relationship Id="rId16" Type="http://schemas.openxmlformats.org/officeDocument/2006/relationships/image" Target="../media/e1867eeb_3767_11ea_810f_003048fd731b_409a6983_281f_11ed_a30f_00259070b48716.jpeg"/><Relationship Id="rId17" Type="http://schemas.openxmlformats.org/officeDocument/2006/relationships/image" Target="../media/e1867eed_3767_11ea_810f_003048fd731b_409a6984_281f_11ed_a30f_00259070b48717.jpeg"/><Relationship Id="rId18" Type="http://schemas.openxmlformats.org/officeDocument/2006/relationships/image" Target="../media/e1867eef_3767_11ea_810f_003048fd731b_409a6985_281f_11ed_a30f_00259070b48718.jpeg"/><Relationship Id="rId19" Type="http://schemas.openxmlformats.org/officeDocument/2006/relationships/image" Target="../media/e1867ef1_3767_11ea_810f_003048fd731b_409a6986_281f_11ed_a30f_00259070b48719.jpeg"/><Relationship Id="rId20" Type="http://schemas.openxmlformats.org/officeDocument/2006/relationships/image" Target="../media/e1867ef3_3767_11ea_810f_003048fd731b_409a6987_281f_11ed_a30f_00259070b48720.jpeg"/><Relationship Id="rId21" Type="http://schemas.openxmlformats.org/officeDocument/2006/relationships/image" Target="../media/e1867ef5_3767_11ea_810f_003048fd731b_409a6988_281f_11ed_a30f_00259070b48721.jpeg"/><Relationship Id="rId22" Type="http://schemas.openxmlformats.org/officeDocument/2006/relationships/image" Target="../media/32cd9618_0918_11eb_81b8_003048fd731b_409a6995_281f_11ed_a30f_00259070b48722.jpeg"/><Relationship Id="rId23" Type="http://schemas.openxmlformats.org/officeDocument/2006/relationships/image" Target="../media/32cd961a_0918_11eb_81b8_003048fd731b_409a6996_281f_11ed_a30f_00259070b48723.jpeg"/><Relationship Id="rId24" Type="http://schemas.openxmlformats.org/officeDocument/2006/relationships/image" Target="../media/32cd961c_0918_11eb_81b8_003048fd731b_409a6997_281f_11ed_a30f_00259070b48724.jpeg"/><Relationship Id="rId25" Type="http://schemas.openxmlformats.org/officeDocument/2006/relationships/image" Target="../media/32cd961e_0918_11eb_81b8_003048fd731b_409a6998_281f_11ed_a30f_00259070b48725.jpeg"/><Relationship Id="rId26" Type="http://schemas.openxmlformats.org/officeDocument/2006/relationships/image" Target="../media/32cd9620_0918_11eb_81b8_003048fd731b_409a6999_281f_11ed_a30f_00259070b48726.jpeg"/><Relationship Id="rId27" Type="http://schemas.openxmlformats.org/officeDocument/2006/relationships/image" Target="../media/32cd9622_0918_11eb_81b8_003048fd731b_409a699a_281f_11ed_a30f_00259070b48727.jpeg"/><Relationship Id="rId28" Type="http://schemas.openxmlformats.org/officeDocument/2006/relationships/image" Target="../media/32cd9624_0918_11eb_81b8_003048fd731b_409a699b_281f_11ed_a30f_00259070b48728.jpeg"/><Relationship Id="rId29" Type="http://schemas.openxmlformats.org/officeDocument/2006/relationships/image" Target="../media/32cd9626_0918_11eb_81b8_003048fd731b_409a699c_281f_11ed_a30f_00259070b48729.jpeg"/><Relationship Id="rId30" Type="http://schemas.openxmlformats.org/officeDocument/2006/relationships/image" Target="../media/4bf92f3a_b620_11ee_a53c_047c1617b143_1b5db3a9_f93d_11ef_a6ea_047c1617b14330.jpeg"/><Relationship Id="rId31" Type="http://schemas.openxmlformats.org/officeDocument/2006/relationships/image" Target="../media/4bf92f3c_b620_11ee_a53c_047c1617b143_1b5db3b0_f93d_11ef_a6ea_047c1617b14331.jpeg"/><Relationship Id="rId32" Type="http://schemas.openxmlformats.org/officeDocument/2006/relationships/image" Target="../media/4bf92f3e_b620_11ee_a53c_047c1617b143_1b5db3aa_f93d_11ef_a6ea_047c1617b14332.jpeg"/><Relationship Id="rId33" Type="http://schemas.openxmlformats.org/officeDocument/2006/relationships/image" Target="../media/4bf92f40_b620_11ee_a53c_047c1617b143_1b5db3b4_f93d_11ef_a6ea_047c1617b14333.jpeg"/><Relationship Id="rId34" Type="http://schemas.openxmlformats.org/officeDocument/2006/relationships/image" Target="../media/4bf92f42_b620_11ee_a53c_047c1617b143_1b5db3ab_f93d_11ef_a6ea_047c1617b14334.jpeg"/><Relationship Id="rId35" Type="http://schemas.openxmlformats.org/officeDocument/2006/relationships/image" Target="../media/4bf92f44_b620_11ee_a53c_047c1617b143_1b5db3ac_f93d_11ef_a6ea_047c1617b14335.jpeg"/><Relationship Id="rId36" Type="http://schemas.openxmlformats.org/officeDocument/2006/relationships/image" Target="../media/9182be1a_eeb6_11ef_a6dd_047c1617b143_83eb968d_5d58_11f0_a779_047c1617b14336.jpeg"/><Relationship Id="rId37" Type="http://schemas.openxmlformats.org/officeDocument/2006/relationships/image" Target="../media/9182be1c_eeb6_11ef_a6dd_047c1617b143_83eb968e_5d58_11f0_a779_047c1617b14337.jpeg"/><Relationship Id="rId38" Type="http://schemas.openxmlformats.org/officeDocument/2006/relationships/image" Target="../media/9182be1e_eeb6_11ef_a6dd_047c1617b143_83eb968f_5d58_11f0_a779_047c1617b14338.jpeg"/><Relationship Id="rId39" Type="http://schemas.openxmlformats.org/officeDocument/2006/relationships/image" Target="../media/f6f0e457_c920_11ee_a554_047c1617b143_4b3c1c07_5a46_11f0_a775_047c1617b14339.jpeg"/><Relationship Id="rId40" Type="http://schemas.openxmlformats.org/officeDocument/2006/relationships/image" Target="../media/f6f0e459_c920_11ee_a554_047c1617b143_83eb96ee_5d58_11f0_a779_047c1617b14340.jpeg"/><Relationship Id="rId41" Type="http://schemas.openxmlformats.org/officeDocument/2006/relationships/image" Target="../media/f6f0e45b_c920_11ee_a554_047c1617b143_4b3c1c08_5a46_11f0_a775_047c1617b14341.jpeg"/><Relationship Id="rId42" Type="http://schemas.openxmlformats.org/officeDocument/2006/relationships/image" Target="../media/9e535e7d_c386_11ee_a54d_047c1617b143_4396be47_0312_11ef_a5a4_047c1617b14342.jpeg"/><Relationship Id="rId43" Type="http://schemas.openxmlformats.org/officeDocument/2006/relationships/image" Target="../media/9e535e7b_c386_11ee_a54d_047c1617b143_4396be49_0312_11ef_a5a4_047c1617b14343.jpeg"/><Relationship Id="rId44" Type="http://schemas.openxmlformats.org/officeDocument/2006/relationships/image" Target="../media/9e535e7f_c386_11ee_a54d_047c1617b143_4396be4b_0312_11ef_a5a4_047c1617b14344.jpeg"/><Relationship Id="rId45" Type="http://schemas.openxmlformats.org/officeDocument/2006/relationships/image" Target="../media/f3cdcf5c_86a5_11e9_8101_003048fd731b_409a6a35_281f_11ed_a30f_00259070b48745.jpeg"/><Relationship Id="rId46" Type="http://schemas.openxmlformats.org/officeDocument/2006/relationships/image" Target="../media/f3cdcf5f_86a5_11e9_8101_003048fd731b_409a6a39_281f_11ed_a30f_00259070b48746.jpeg"/><Relationship Id="rId47" Type="http://schemas.openxmlformats.org/officeDocument/2006/relationships/image" Target="../media/f3cdcf62_86a5_11e9_8101_003048fd731b_409a6a3d_281f_11ed_a30f_00259070b48747.jpeg"/><Relationship Id="rId48" Type="http://schemas.openxmlformats.org/officeDocument/2006/relationships/image" Target="../media/f3cdcf65_86a5_11e9_8101_003048fd731b_409a6a41_281f_11ed_a30f_00259070b48748.jpeg"/><Relationship Id="rId49" Type="http://schemas.openxmlformats.org/officeDocument/2006/relationships/image" Target="../media/f3cdcf68_86a5_11e9_8101_003048fd731b_409a6a45_281f_11ed_a30f_00259070b48749.jpeg"/><Relationship Id="rId50" Type="http://schemas.openxmlformats.org/officeDocument/2006/relationships/image" Target="../media/f3cdcf6b_86a5_11e9_8101_003048fd731b_409a6a49_281f_11ed_a30f_00259070b48750.jpeg"/><Relationship Id="rId51" Type="http://schemas.openxmlformats.org/officeDocument/2006/relationships/image" Target="../media/f3cdcf6e_86a5_11e9_8101_003048fd731b_409a6a4d_281f_11ed_a30f_00259070b48751.jpeg"/><Relationship Id="rId52" Type="http://schemas.openxmlformats.org/officeDocument/2006/relationships/image" Target="../media/f3cdcf71_86a5_11e9_8101_003048fd731b_409a6a51_281f_11ed_a30f_00259070b48752.jpeg"/><Relationship Id="rId53" Type="http://schemas.openxmlformats.org/officeDocument/2006/relationships/image" Target="../media/f3cdcf75_86a5_11e9_8101_003048fd731b_409a6a55_281f_11ed_a30f_00259070b48753.jpeg"/><Relationship Id="rId54" Type="http://schemas.openxmlformats.org/officeDocument/2006/relationships/image" Target="../media/f3cdcf78_86a5_11e9_8101_003048fd731b_409a6a59_281f_11ed_a30f_00259070b48754.jpeg"/><Relationship Id="rId55" Type="http://schemas.openxmlformats.org/officeDocument/2006/relationships/image" Target="../media/f3cdcf7c_86a5_11e9_8101_003048fd731b_46e46093_281f_11ed_a30f_00259070b48755.jpeg"/><Relationship Id="rId56" Type="http://schemas.openxmlformats.org/officeDocument/2006/relationships/image" Target="../media/f3cdcf80_86a5_11e9_8101_003048fd731b_46e46097_281f_11ed_a30f_00259070b48756.jpeg"/><Relationship Id="rId57" Type="http://schemas.openxmlformats.org/officeDocument/2006/relationships/image" Target="../media/65637d56_0b65_11ec_831e_003048fd731b_46e460b3_281f_11ed_a30f_00259070b48757.jpeg"/><Relationship Id="rId58" Type="http://schemas.openxmlformats.org/officeDocument/2006/relationships/image" Target="../media/65637d58_0b65_11ec_831e_003048fd731b_46e460b7_281f_11ed_a30f_00259070b48758.jpeg"/><Relationship Id="rId59" Type="http://schemas.openxmlformats.org/officeDocument/2006/relationships/image" Target="../media/65637d5a_0b65_11ec_831e_003048fd731b_46e460bb_281f_11ed_a30f_00259070b48759.jpeg"/><Relationship Id="rId60" Type="http://schemas.openxmlformats.org/officeDocument/2006/relationships/image" Target="../media/9dd797e1_895b_11ef_a654_047c1617b143_4b3c1c09_5a46_11f0_a775_047c1617b14360.jpeg"/><Relationship Id="rId61" Type="http://schemas.openxmlformats.org/officeDocument/2006/relationships/image" Target="../media/9dd797e3_895b_11ef_a654_047c1617b143_4b3c1c0a_5a46_11f0_a775_047c1617b14361.jpeg"/><Relationship Id="rId62" Type="http://schemas.openxmlformats.org/officeDocument/2006/relationships/image" Target="../media/9dd797e5_895b_11ef_a654_047c1617b143_4b3c1c0b_5a46_11f0_a775_047c1617b1436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0" name="Image_69" descr="Image_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1" name="Image_70" descr="Image_7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2" name="Image_71" descr="Image_7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837028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J5*1037.53</f>
        <v>0</v>
      </c>
      <c r="L5" s="5"/>
    </row>
    <row r="6" spans="1:12" customHeight="1" ht="105" outlineLevel="4">
      <c r="A6" s="1"/>
      <c r="B6" s="1">
        <v>837029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10</v>
      </c>
      <c r="H6" s="2">
        <v>0</v>
      </c>
      <c r="I6" s="1">
        <v>0</v>
      </c>
      <c r="J6" s="3" t="s">
        <v>18</v>
      </c>
      <c r="K6" s="2" t="str">
        <f>J6*1558.51</f>
        <v>0</v>
      </c>
      <c r="L6" s="5"/>
    </row>
    <row r="7" spans="1:12" customHeight="1" ht="105" outlineLevel="4">
      <c r="A7" s="1"/>
      <c r="B7" s="1">
        <v>837030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6</v>
      </c>
      <c r="H7" s="2">
        <v>0</v>
      </c>
      <c r="I7" s="1">
        <v>0</v>
      </c>
      <c r="J7" s="3" t="s">
        <v>18</v>
      </c>
      <c r="K7" s="2" t="str">
        <f>J7*2027.27</f>
        <v>0</v>
      </c>
      <c r="L7" s="5"/>
    </row>
    <row r="8" spans="1:12" customHeight="1" ht="105" outlineLevel="4">
      <c r="A8" s="1"/>
      <c r="B8" s="1">
        <v>837031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4</v>
      </c>
      <c r="H8" s="2">
        <v>0</v>
      </c>
      <c r="I8" s="1">
        <v>0</v>
      </c>
      <c r="J8" s="3" t="s">
        <v>18</v>
      </c>
      <c r="K8" s="2" t="str">
        <f>J8*2558.85</f>
        <v>0</v>
      </c>
      <c r="L8" s="5"/>
    </row>
    <row r="9" spans="1:12" customHeight="1" ht="105" outlineLevel="4">
      <c r="A9" s="1"/>
      <c r="B9" s="1">
        <v>837032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4</v>
      </c>
      <c r="H9" s="2">
        <v>0</v>
      </c>
      <c r="I9" s="1">
        <v>0</v>
      </c>
      <c r="J9" s="3" t="s">
        <v>18</v>
      </c>
      <c r="K9" s="2" t="str">
        <f>J9*3357.14</f>
        <v>0</v>
      </c>
      <c r="L9" s="5"/>
    </row>
    <row r="10" spans="1:12" customHeight="1" ht="105" outlineLevel="4">
      <c r="A10" s="1"/>
      <c r="B10" s="1">
        <v>837033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9</v>
      </c>
      <c r="H10" s="2">
        <v>0</v>
      </c>
      <c r="I10" s="1">
        <v>0</v>
      </c>
      <c r="J10" s="3" t="s">
        <v>18</v>
      </c>
      <c r="K10" s="2" t="str">
        <f>J10*1290.30</f>
        <v>0</v>
      </c>
      <c r="L10" s="5"/>
    </row>
    <row r="11" spans="1:12" customHeight="1" ht="105" outlineLevel="4">
      <c r="A11" s="1"/>
      <c r="B11" s="1">
        <v>837034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6</v>
      </c>
      <c r="H11" s="2">
        <v>0</v>
      </c>
      <c r="I11" s="1">
        <v>0</v>
      </c>
      <c r="J11" s="3" t="s">
        <v>18</v>
      </c>
      <c r="K11" s="2" t="str">
        <f>J11*1771.14</f>
        <v>0</v>
      </c>
      <c r="L11" s="5"/>
    </row>
    <row r="12" spans="1:12" customHeight="1" ht="105" outlineLevel="4">
      <c r="A12" s="1"/>
      <c r="B12" s="1">
        <v>837035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8</v>
      </c>
      <c r="H12" s="2">
        <v>0</v>
      </c>
      <c r="I12" s="1">
        <v>0</v>
      </c>
      <c r="J12" s="3" t="s">
        <v>18</v>
      </c>
      <c r="K12" s="2" t="str">
        <f>J12*2276.15</f>
        <v>0</v>
      </c>
      <c r="L12" s="5"/>
    </row>
    <row r="13" spans="1:12" customHeight="1" ht="105" outlineLevel="4">
      <c r="A13" s="1"/>
      <c r="B13" s="1">
        <v>837036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5</v>
      </c>
      <c r="H13" s="2">
        <v>0</v>
      </c>
      <c r="I13" s="1">
        <v>0</v>
      </c>
      <c r="J13" s="3" t="s">
        <v>18</v>
      </c>
      <c r="K13" s="2" t="str">
        <f>J13*2843.98</f>
        <v>0</v>
      </c>
      <c r="L13" s="5"/>
    </row>
    <row r="14" spans="1:12" customHeight="1" ht="105" outlineLevel="4">
      <c r="A14" s="1"/>
      <c r="B14" s="1">
        <v>837037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3</v>
      </c>
      <c r="H14" s="2">
        <v>0</v>
      </c>
      <c r="I14" s="1">
        <v>0</v>
      </c>
      <c r="J14" s="3" t="s">
        <v>18</v>
      </c>
      <c r="K14" s="2" t="str">
        <f>J14*3767.60</f>
        <v>0</v>
      </c>
      <c r="L14" s="5"/>
    </row>
    <row r="15" spans="1:12" outlineLevel="2">
      <c r="A15" s="8" t="s">
        <v>55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</row>
    <row r="16" spans="1:12" customHeight="1" ht="105" outlineLevel="4">
      <c r="A16" s="1"/>
      <c r="B16" s="1">
        <v>824045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8</v>
      </c>
      <c r="H16" s="2">
        <v>0</v>
      </c>
      <c r="I16" s="1">
        <v>0</v>
      </c>
      <c r="J16" s="3" t="s">
        <v>18</v>
      </c>
      <c r="K16" s="2" t="str">
        <f>J16*1174.53</f>
        <v>0</v>
      </c>
      <c r="L16" s="5"/>
    </row>
    <row r="17" spans="1:12" customHeight="1" ht="105" outlineLevel="4">
      <c r="A17" s="1"/>
      <c r="B17" s="1">
        <v>824046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0</v>
      </c>
      <c r="H17" s="2">
        <v>0</v>
      </c>
      <c r="I17" s="1">
        <v>8</v>
      </c>
      <c r="J17" s="3" t="s">
        <v>18</v>
      </c>
      <c r="K17" s="2" t="str">
        <f>J17*1644.93</f>
        <v>0</v>
      </c>
      <c r="L17" s="5"/>
    </row>
    <row r="18" spans="1:12" customHeight="1" ht="105" outlineLevel="4">
      <c r="A18" s="1"/>
      <c r="B18" s="1">
        <v>824047</v>
      </c>
      <c r="C18" s="1" t="s">
        <v>64</v>
      </c>
      <c r="D18" s="1" t="s">
        <v>65</v>
      </c>
      <c r="E18" s="2" t="s">
        <v>66</v>
      </c>
      <c r="F18" s="2" t="s">
        <v>67</v>
      </c>
      <c r="G18" s="2">
        <v>0</v>
      </c>
      <c r="H18" s="2">
        <v>0</v>
      </c>
      <c r="I18" s="1">
        <v>6</v>
      </c>
      <c r="J18" s="3" t="s">
        <v>18</v>
      </c>
      <c r="K18" s="2" t="str">
        <f>J18*2127.09</f>
        <v>0</v>
      </c>
      <c r="L18" s="5"/>
    </row>
    <row r="19" spans="1:12" customHeight="1" ht="105" outlineLevel="4">
      <c r="A19" s="1"/>
      <c r="B19" s="1">
        <v>824785</v>
      </c>
      <c r="C19" s="1" t="s">
        <v>68</v>
      </c>
      <c r="D19" s="1" t="s">
        <v>69</v>
      </c>
      <c r="E19" s="2" t="s">
        <v>70</v>
      </c>
      <c r="F19" s="2" t="s">
        <v>71</v>
      </c>
      <c r="G19" s="2">
        <v>5</v>
      </c>
      <c r="H19" s="2">
        <v>0</v>
      </c>
      <c r="I19" s="1">
        <v>0</v>
      </c>
      <c r="J19" s="3" t="s">
        <v>18</v>
      </c>
      <c r="K19" s="2" t="str">
        <f>J19*1145.13</f>
        <v>0</v>
      </c>
      <c r="L19" s="5"/>
    </row>
    <row r="20" spans="1:12" customHeight="1" ht="105" outlineLevel="4">
      <c r="A20" s="1"/>
      <c r="B20" s="1">
        <v>824786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7</v>
      </c>
      <c r="H20" s="2">
        <v>0</v>
      </c>
      <c r="I20" s="1">
        <v>0</v>
      </c>
      <c r="J20" s="3" t="s">
        <v>18</v>
      </c>
      <c r="K20" s="2" t="str">
        <f>J20*1289.19</f>
        <v>0</v>
      </c>
      <c r="L20" s="5"/>
    </row>
    <row r="21" spans="1:12" customHeight="1" ht="105" outlineLevel="4">
      <c r="A21" s="1"/>
      <c r="B21" s="1">
        <v>824787</v>
      </c>
      <c r="C21" s="1" t="s">
        <v>76</v>
      </c>
      <c r="D21" s="1" t="s">
        <v>77</v>
      </c>
      <c r="E21" s="2" t="s">
        <v>78</v>
      </c>
      <c r="F21" s="2" t="s">
        <v>79</v>
      </c>
      <c r="G21" s="2">
        <v>4</v>
      </c>
      <c r="H21" s="2">
        <v>0</v>
      </c>
      <c r="I21" s="1">
        <v>0</v>
      </c>
      <c r="J21" s="3" t="s">
        <v>18</v>
      </c>
      <c r="K21" s="2" t="str">
        <f>J21*1666.98</f>
        <v>0</v>
      </c>
      <c r="L21" s="5"/>
    </row>
    <row r="22" spans="1:12" customHeight="1" ht="105" outlineLevel="4">
      <c r="A22" s="1"/>
      <c r="B22" s="1">
        <v>824788</v>
      </c>
      <c r="C22" s="1" t="s">
        <v>80</v>
      </c>
      <c r="D22" s="1" t="s">
        <v>81</v>
      </c>
      <c r="E22" s="2" t="s">
        <v>82</v>
      </c>
      <c r="F22" s="2" t="s">
        <v>83</v>
      </c>
      <c r="G22" s="2">
        <v>6</v>
      </c>
      <c r="H22" s="2">
        <v>0</v>
      </c>
      <c r="I22" s="1">
        <v>0</v>
      </c>
      <c r="J22" s="3" t="s">
        <v>18</v>
      </c>
      <c r="K22" s="2" t="str">
        <f>J22*1861.02</f>
        <v>0</v>
      </c>
      <c r="L22" s="5"/>
    </row>
    <row r="23" spans="1:12" customHeight="1" ht="105" outlineLevel="4">
      <c r="A23" s="1"/>
      <c r="B23" s="1">
        <v>824789</v>
      </c>
      <c r="C23" s="1" t="s">
        <v>84</v>
      </c>
      <c r="D23" s="1" t="s">
        <v>85</v>
      </c>
      <c r="E23" s="2" t="s">
        <v>86</v>
      </c>
      <c r="F23" s="2" t="s">
        <v>87</v>
      </c>
      <c r="G23" s="2">
        <v>9</v>
      </c>
      <c r="H23" s="2">
        <v>0</v>
      </c>
      <c r="I23" s="1">
        <v>0</v>
      </c>
      <c r="J23" s="3" t="s">
        <v>18</v>
      </c>
      <c r="K23" s="2" t="str">
        <f>J23*2222.64</f>
        <v>0</v>
      </c>
      <c r="L23" s="5"/>
    </row>
    <row r="24" spans="1:12" customHeight="1" ht="105" outlineLevel="4">
      <c r="A24" s="1"/>
      <c r="B24" s="1">
        <v>824790</v>
      </c>
      <c r="C24" s="1" t="s">
        <v>88</v>
      </c>
      <c r="D24" s="1" t="s">
        <v>89</v>
      </c>
      <c r="E24" s="2" t="s">
        <v>90</v>
      </c>
      <c r="F24" s="2" t="s">
        <v>91</v>
      </c>
      <c r="G24" s="2">
        <v>5</v>
      </c>
      <c r="H24" s="2">
        <v>0</v>
      </c>
      <c r="I24" s="1">
        <v>0</v>
      </c>
      <c r="J24" s="3" t="s">
        <v>18</v>
      </c>
      <c r="K24" s="2" t="str">
        <f>J24*2446.08</f>
        <v>0</v>
      </c>
      <c r="L24" s="5"/>
    </row>
    <row r="25" spans="1:12" customHeight="1" ht="105" outlineLevel="4">
      <c r="A25" s="1"/>
      <c r="B25" s="1">
        <v>824791</v>
      </c>
      <c r="C25" s="1" t="s">
        <v>92</v>
      </c>
      <c r="D25" s="1" t="s">
        <v>93</v>
      </c>
      <c r="E25" s="2" t="s">
        <v>94</v>
      </c>
      <c r="F25" s="2" t="s">
        <v>95</v>
      </c>
      <c r="G25" s="2">
        <v>10</v>
      </c>
      <c r="H25" s="2">
        <v>0</v>
      </c>
      <c r="I25" s="1">
        <v>0</v>
      </c>
      <c r="J25" s="3" t="s">
        <v>18</v>
      </c>
      <c r="K25" s="2" t="str">
        <f>J25*2579.85</f>
        <v>0</v>
      </c>
      <c r="L25" s="5"/>
    </row>
    <row r="26" spans="1:12" customHeight="1" ht="105" outlineLevel="4">
      <c r="A26" s="1"/>
      <c r="B26" s="1">
        <v>824792</v>
      </c>
      <c r="C26" s="1" t="s">
        <v>96</v>
      </c>
      <c r="D26" s="1" t="s">
        <v>97</v>
      </c>
      <c r="E26" s="2" t="s">
        <v>98</v>
      </c>
      <c r="F26" s="2" t="s">
        <v>99</v>
      </c>
      <c r="G26" s="2">
        <v>3</v>
      </c>
      <c r="H26" s="2">
        <v>0</v>
      </c>
      <c r="I26" s="1">
        <v>0</v>
      </c>
      <c r="J26" s="3" t="s">
        <v>18</v>
      </c>
      <c r="K26" s="2" t="str">
        <f>J26*3141.39</f>
        <v>0</v>
      </c>
      <c r="L26" s="5"/>
    </row>
    <row r="27" spans="1:12" customHeight="1" ht="105" outlineLevel="4">
      <c r="A27" s="1"/>
      <c r="B27" s="1">
        <v>829311</v>
      </c>
      <c r="C27" s="1" t="s">
        <v>100</v>
      </c>
      <c r="D27" s="1" t="s">
        <v>101</v>
      </c>
      <c r="E27" s="2" t="s">
        <v>102</v>
      </c>
      <c r="F27" s="2" t="s">
        <v>103</v>
      </c>
      <c r="G27" s="2">
        <v>6</v>
      </c>
      <c r="H27" s="2">
        <v>0</v>
      </c>
      <c r="I27" s="1">
        <v>0</v>
      </c>
      <c r="J27" s="3" t="s">
        <v>18</v>
      </c>
      <c r="K27" s="2" t="str">
        <f>J27*1146.60</f>
        <v>0</v>
      </c>
      <c r="L27" s="5"/>
    </row>
    <row r="28" spans="1:12" customHeight="1" ht="105" outlineLevel="4">
      <c r="A28" s="1"/>
      <c r="B28" s="1">
        <v>829312</v>
      </c>
      <c r="C28" s="1" t="s">
        <v>104</v>
      </c>
      <c r="D28" s="1" t="s">
        <v>105</v>
      </c>
      <c r="E28" s="2" t="s">
        <v>106</v>
      </c>
      <c r="F28" s="2" t="s">
        <v>107</v>
      </c>
      <c r="G28" s="2">
        <v>5</v>
      </c>
      <c r="H28" s="2">
        <v>0</v>
      </c>
      <c r="I28" s="1">
        <v>0</v>
      </c>
      <c r="J28" s="3" t="s">
        <v>18</v>
      </c>
      <c r="K28" s="2" t="str">
        <f>J28*1700.79</f>
        <v>0</v>
      </c>
      <c r="L28" s="5"/>
    </row>
    <row r="29" spans="1:12" customHeight="1" ht="105" outlineLevel="4">
      <c r="A29" s="1"/>
      <c r="B29" s="1">
        <v>829313</v>
      </c>
      <c r="C29" s="1" t="s">
        <v>108</v>
      </c>
      <c r="D29" s="1" t="s">
        <v>109</v>
      </c>
      <c r="E29" s="2" t="s">
        <v>110</v>
      </c>
      <c r="F29" s="2" t="s">
        <v>111</v>
      </c>
      <c r="G29" s="2">
        <v>9</v>
      </c>
      <c r="H29" s="2">
        <v>0</v>
      </c>
      <c r="I29" s="1">
        <v>0</v>
      </c>
      <c r="J29" s="3" t="s">
        <v>18</v>
      </c>
      <c r="K29" s="2" t="str">
        <f>J29*2244.69</f>
        <v>0</v>
      </c>
      <c r="L29" s="5"/>
    </row>
    <row r="30" spans="1:12" customHeight="1" ht="105" outlineLevel="4">
      <c r="A30" s="1"/>
      <c r="B30" s="1">
        <v>829314</v>
      </c>
      <c r="C30" s="1" t="s">
        <v>112</v>
      </c>
      <c r="D30" s="1" t="s">
        <v>113</v>
      </c>
      <c r="E30" s="2" t="s">
        <v>114</v>
      </c>
      <c r="F30" s="2" t="s">
        <v>115</v>
      </c>
      <c r="G30" s="2">
        <v>10</v>
      </c>
      <c r="H30" s="2">
        <v>0</v>
      </c>
      <c r="I30" s="1">
        <v>0</v>
      </c>
      <c r="J30" s="3" t="s">
        <v>18</v>
      </c>
      <c r="K30" s="2" t="str">
        <f>J30*2663.64</f>
        <v>0</v>
      </c>
      <c r="L30" s="5"/>
    </row>
    <row r="31" spans="1:12" customHeight="1" ht="105" outlineLevel="4">
      <c r="A31" s="1"/>
      <c r="B31" s="1">
        <v>829315</v>
      </c>
      <c r="C31" s="1" t="s">
        <v>116</v>
      </c>
      <c r="D31" s="1" t="s">
        <v>117</v>
      </c>
      <c r="E31" s="2" t="s">
        <v>118</v>
      </c>
      <c r="F31" s="2" t="s">
        <v>119</v>
      </c>
      <c r="G31" s="2">
        <v>0</v>
      </c>
      <c r="H31" s="2">
        <v>0</v>
      </c>
      <c r="I31" s="1">
        <v>0</v>
      </c>
      <c r="J31" s="3" t="s">
        <v>18</v>
      </c>
      <c r="K31" s="2" t="str">
        <f>J31*1261.26</f>
        <v>0</v>
      </c>
      <c r="L31" s="5"/>
    </row>
    <row r="32" spans="1:12" customHeight="1" ht="105" outlineLevel="4">
      <c r="A32" s="1"/>
      <c r="B32" s="1">
        <v>829316</v>
      </c>
      <c r="C32" s="1" t="s">
        <v>120</v>
      </c>
      <c r="D32" s="1" t="s">
        <v>121</v>
      </c>
      <c r="E32" s="2" t="s">
        <v>122</v>
      </c>
      <c r="F32" s="2" t="s">
        <v>123</v>
      </c>
      <c r="G32" s="2">
        <v>1</v>
      </c>
      <c r="H32" s="2">
        <v>0</v>
      </c>
      <c r="I32" s="1">
        <v>0</v>
      </c>
      <c r="J32" s="3" t="s">
        <v>18</v>
      </c>
      <c r="K32" s="2" t="str">
        <f>J32*1824.27</f>
        <v>0</v>
      </c>
      <c r="L32" s="5"/>
    </row>
    <row r="33" spans="1:12" customHeight="1" ht="105" outlineLevel="4">
      <c r="A33" s="1"/>
      <c r="B33" s="1">
        <v>829317</v>
      </c>
      <c r="C33" s="1" t="s">
        <v>124</v>
      </c>
      <c r="D33" s="1" t="s">
        <v>125</v>
      </c>
      <c r="E33" s="2" t="s">
        <v>126</v>
      </c>
      <c r="F33" s="2" t="s">
        <v>127</v>
      </c>
      <c r="G33" s="2">
        <v>0</v>
      </c>
      <c r="H33" s="2">
        <v>0</v>
      </c>
      <c r="I33" s="1">
        <v>0</v>
      </c>
      <c r="J33" s="3" t="s">
        <v>18</v>
      </c>
      <c r="K33" s="2" t="str">
        <f>J33*2441.67</f>
        <v>0</v>
      </c>
      <c r="L33" s="5"/>
    </row>
    <row r="34" spans="1:12" customHeight="1" ht="105" outlineLevel="4">
      <c r="A34" s="1"/>
      <c r="B34" s="1">
        <v>829318</v>
      </c>
      <c r="C34" s="1" t="s">
        <v>128</v>
      </c>
      <c r="D34" s="1" t="s">
        <v>129</v>
      </c>
      <c r="E34" s="2" t="s">
        <v>130</v>
      </c>
      <c r="F34" s="2" t="s">
        <v>131</v>
      </c>
      <c r="G34" s="2">
        <v>0</v>
      </c>
      <c r="H34" s="2">
        <v>0</v>
      </c>
      <c r="I34" s="1">
        <v>0</v>
      </c>
      <c r="J34" s="3" t="s">
        <v>18</v>
      </c>
      <c r="K34" s="2" t="str">
        <f>J34*3195.78</f>
        <v>0</v>
      </c>
      <c r="L34" s="5"/>
    </row>
    <row r="35" spans="1:12" customHeight="1" ht="105" outlineLevel="4">
      <c r="A35" s="1"/>
      <c r="B35" s="1">
        <v>883572</v>
      </c>
      <c r="C35" s="1" t="s">
        <v>132</v>
      </c>
      <c r="D35" s="1" t="s">
        <v>133</v>
      </c>
      <c r="E35" s="2" t="s">
        <v>134</v>
      </c>
      <c r="F35" s="2" t="s">
        <v>135</v>
      </c>
      <c r="G35" s="2" t="s">
        <v>136</v>
      </c>
      <c r="H35" s="2">
        <v>0</v>
      </c>
      <c r="I35" s="1">
        <v>0</v>
      </c>
      <c r="J35" s="3" t="s">
        <v>18</v>
      </c>
      <c r="K35" s="2" t="str">
        <f>J35*1200.99</f>
        <v>0</v>
      </c>
      <c r="L35" s="5"/>
    </row>
    <row r="36" spans="1:12" customHeight="1" ht="105" outlineLevel="4">
      <c r="A36" s="1"/>
      <c r="B36" s="1">
        <v>883573</v>
      </c>
      <c r="C36" s="1" t="s">
        <v>137</v>
      </c>
      <c r="D36" s="1" t="s">
        <v>138</v>
      </c>
      <c r="E36" s="2" t="s">
        <v>139</v>
      </c>
      <c r="F36" s="2" t="s">
        <v>140</v>
      </c>
      <c r="G36" s="2" t="s">
        <v>136</v>
      </c>
      <c r="H36" s="2">
        <v>0</v>
      </c>
      <c r="I36" s="1">
        <v>0</v>
      </c>
      <c r="J36" s="3" t="s">
        <v>18</v>
      </c>
      <c r="K36" s="2" t="str">
        <f>J36*1643.46</f>
        <v>0</v>
      </c>
      <c r="L36" s="5"/>
    </row>
    <row r="37" spans="1:12" customHeight="1" ht="105" outlineLevel="4">
      <c r="A37" s="1"/>
      <c r="B37" s="1">
        <v>883574</v>
      </c>
      <c r="C37" s="1" t="s">
        <v>141</v>
      </c>
      <c r="D37" s="1" t="s">
        <v>142</v>
      </c>
      <c r="E37" s="2" t="s">
        <v>143</v>
      </c>
      <c r="F37" s="2" t="s">
        <v>144</v>
      </c>
      <c r="G37" s="2" t="s">
        <v>17</v>
      </c>
      <c r="H37" s="2">
        <v>0</v>
      </c>
      <c r="I37" s="1">
        <v>0</v>
      </c>
      <c r="J37" s="3" t="s">
        <v>18</v>
      </c>
      <c r="K37" s="2" t="str">
        <f>J37*1694.91</f>
        <v>0</v>
      </c>
      <c r="L37" s="5"/>
    </row>
    <row r="38" spans="1:12" customHeight="1" ht="105" outlineLevel="4">
      <c r="A38" s="1"/>
      <c r="B38" s="1">
        <v>883575</v>
      </c>
      <c r="C38" s="1" t="s">
        <v>145</v>
      </c>
      <c r="D38" s="1" t="s">
        <v>146</v>
      </c>
      <c r="E38" s="2" t="s">
        <v>147</v>
      </c>
      <c r="F38" s="2" t="s">
        <v>148</v>
      </c>
      <c r="G38" s="2">
        <v>6</v>
      </c>
      <c r="H38" s="2">
        <v>0</v>
      </c>
      <c r="I38" s="1" t="s">
        <v>17</v>
      </c>
      <c r="J38" s="3" t="s">
        <v>18</v>
      </c>
      <c r="K38" s="2" t="str">
        <f>J38*2349.06</f>
        <v>0</v>
      </c>
      <c r="L38" s="5"/>
    </row>
    <row r="39" spans="1:12" customHeight="1" ht="105" outlineLevel="4">
      <c r="A39" s="1"/>
      <c r="B39" s="1">
        <v>883576</v>
      </c>
      <c r="C39" s="1" t="s">
        <v>149</v>
      </c>
      <c r="D39" s="1" t="s">
        <v>150</v>
      </c>
      <c r="E39" s="2" t="s">
        <v>151</v>
      </c>
      <c r="F39" s="2" t="s">
        <v>152</v>
      </c>
      <c r="G39" s="2" t="s">
        <v>17</v>
      </c>
      <c r="H39" s="2">
        <v>0</v>
      </c>
      <c r="I39" s="1">
        <v>0</v>
      </c>
      <c r="J39" s="3" t="s">
        <v>18</v>
      </c>
      <c r="K39" s="2" t="str">
        <f>J39*2191.77</f>
        <v>0</v>
      </c>
      <c r="L39" s="5"/>
    </row>
    <row r="40" spans="1:12" customHeight="1" ht="105" outlineLevel="4">
      <c r="A40" s="1"/>
      <c r="B40" s="1">
        <v>883577</v>
      </c>
      <c r="C40" s="1" t="s">
        <v>153</v>
      </c>
      <c r="D40" s="1" t="s">
        <v>154</v>
      </c>
      <c r="E40" s="2" t="s">
        <v>155</v>
      </c>
      <c r="F40" s="2" t="s">
        <v>156</v>
      </c>
      <c r="G40" s="2" t="s">
        <v>17</v>
      </c>
      <c r="H40" s="2">
        <v>0</v>
      </c>
      <c r="I40" s="1" t="s">
        <v>17</v>
      </c>
      <c r="J40" s="3" t="s">
        <v>18</v>
      </c>
      <c r="K40" s="2" t="str">
        <f>J40*3057.60</f>
        <v>0</v>
      </c>
      <c r="L40" s="5"/>
    </row>
    <row r="41" spans="1:12" customHeight="1" ht="105" outlineLevel="4">
      <c r="A41" s="1"/>
      <c r="B41" s="1">
        <v>885992</v>
      </c>
      <c r="C41" s="1" t="s">
        <v>157</v>
      </c>
      <c r="D41" s="1" t="s">
        <v>158</v>
      </c>
      <c r="E41" s="2" t="s">
        <v>159</v>
      </c>
      <c r="F41" s="2" t="s">
        <v>160</v>
      </c>
      <c r="G41" s="2" t="s">
        <v>17</v>
      </c>
      <c r="H41" s="2">
        <v>0</v>
      </c>
      <c r="I41" s="1">
        <v>0</v>
      </c>
      <c r="J41" s="3" t="s">
        <v>18</v>
      </c>
      <c r="K41" s="2" t="str">
        <f>J41*1484.70</f>
        <v>0</v>
      </c>
      <c r="L41" s="5"/>
    </row>
    <row r="42" spans="1:12" customHeight="1" ht="105" outlineLevel="4">
      <c r="A42" s="1"/>
      <c r="B42" s="1">
        <v>885993</v>
      </c>
      <c r="C42" s="1" t="s">
        <v>161</v>
      </c>
      <c r="D42" s="1" t="s">
        <v>162</v>
      </c>
      <c r="E42" s="2" t="s">
        <v>163</v>
      </c>
      <c r="F42" s="2" t="s">
        <v>164</v>
      </c>
      <c r="G42" s="2" t="s">
        <v>17</v>
      </c>
      <c r="H42" s="2">
        <v>0</v>
      </c>
      <c r="I42" s="1">
        <v>0</v>
      </c>
      <c r="J42" s="3" t="s">
        <v>18</v>
      </c>
      <c r="K42" s="2" t="str">
        <f>J42*2168.25</f>
        <v>0</v>
      </c>
      <c r="L42" s="5"/>
    </row>
    <row r="43" spans="1:12" customHeight="1" ht="105" outlineLevel="4">
      <c r="A43" s="1"/>
      <c r="B43" s="1">
        <v>885994</v>
      </c>
      <c r="C43" s="1" t="s">
        <v>165</v>
      </c>
      <c r="D43" s="1" t="s">
        <v>166</v>
      </c>
      <c r="E43" s="2" t="s">
        <v>167</v>
      </c>
      <c r="F43" s="2" t="s">
        <v>168</v>
      </c>
      <c r="G43" s="2" t="s">
        <v>17</v>
      </c>
      <c r="H43" s="2">
        <v>0</v>
      </c>
      <c r="I43" s="1">
        <v>0</v>
      </c>
      <c r="J43" s="3" t="s">
        <v>18</v>
      </c>
      <c r="K43" s="2" t="str">
        <f>J43*2842.98</f>
        <v>0</v>
      </c>
      <c r="L43" s="5"/>
    </row>
    <row r="44" spans="1:12" outlineLevel="2">
      <c r="A44" s="8" t="s">
        <v>169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5"/>
    </row>
    <row r="45" spans="1:12" customHeight="1" ht="105" outlineLevel="4">
      <c r="A45" s="1"/>
      <c r="B45" s="1">
        <v>883184</v>
      </c>
      <c r="C45" s="1" t="s">
        <v>170</v>
      </c>
      <c r="D45" s="1"/>
      <c r="E45" s="2" t="s">
        <v>171</v>
      </c>
      <c r="F45" s="2" t="s">
        <v>172</v>
      </c>
      <c r="G45" s="2">
        <v>0</v>
      </c>
      <c r="H45" s="2">
        <v>0</v>
      </c>
      <c r="I45" s="1">
        <v>0</v>
      </c>
      <c r="J45" s="3" t="s">
        <v>18</v>
      </c>
      <c r="K45" s="2" t="str">
        <f>J45*2362.82</f>
        <v>0</v>
      </c>
      <c r="L45" s="5"/>
    </row>
    <row r="46" spans="1:12" customHeight="1" ht="105" outlineLevel="4">
      <c r="A46" s="1"/>
      <c r="B46" s="1">
        <v>883185</v>
      </c>
      <c r="C46" s="1" t="s">
        <v>173</v>
      </c>
      <c r="D46" s="1"/>
      <c r="E46" s="2" t="s">
        <v>174</v>
      </c>
      <c r="F46" s="2" t="s">
        <v>175</v>
      </c>
      <c r="G46" s="2">
        <v>0</v>
      </c>
      <c r="H46" s="2">
        <v>0</v>
      </c>
      <c r="I46" s="1">
        <v>0</v>
      </c>
      <c r="J46" s="3" t="s">
        <v>18</v>
      </c>
      <c r="K46" s="2" t="str">
        <f>J46*3240.70</f>
        <v>0</v>
      </c>
      <c r="L46" s="5"/>
    </row>
    <row r="47" spans="1:12" customHeight="1" ht="105" outlineLevel="4">
      <c r="A47" s="1"/>
      <c r="B47" s="1">
        <v>883186</v>
      </c>
      <c r="C47" s="1" t="s">
        <v>176</v>
      </c>
      <c r="D47" s="1"/>
      <c r="E47" s="2" t="s">
        <v>177</v>
      </c>
      <c r="F47" s="2" t="s">
        <v>178</v>
      </c>
      <c r="G47" s="2">
        <v>0</v>
      </c>
      <c r="H47" s="2">
        <v>0</v>
      </c>
      <c r="I47" s="1">
        <v>0</v>
      </c>
      <c r="J47" s="3" t="s">
        <v>18</v>
      </c>
      <c r="K47" s="2" t="str">
        <f>J47*3998.63</f>
        <v>0</v>
      </c>
      <c r="L47" s="5"/>
    </row>
    <row r="48" spans="1:12" outlineLevel="2">
      <c r="A48" s="8" t="s">
        <v>179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5"/>
    </row>
    <row r="49" spans="1:12" customHeight="1" ht="105" outlineLevel="4">
      <c r="A49" s="1"/>
      <c r="B49" s="1">
        <v>882150</v>
      </c>
      <c r="C49" s="1" t="s">
        <v>180</v>
      </c>
      <c r="D49" s="1"/>
      <c r="E49" s="2" t="s">
        <v>181</v>
      </c>
      <c r="F49" s="2" t="s">
        <v>182</v>
      </c>
      <c r="G49" s="2">
        <v>0</v>
      </c>
      <c r="H49" s="2">
        <v>0</v>
      </c>
      <c r="I49" s="1">
        <v>0</v>
      </c>
      <c r="J49" s="3" t="s">
        <v>18</v>
      </c>
      <c r="K49" s="2" t="str">
        <f>J49*0.00</f>
        <v>0</v>
      </c>
      <c r="L49" s="5"/>
    </row>
    <row r="50" spans="1:12" customHeight="1" ht="105" outlineLevel="4">
      <c r="A50" s="1"/>
      <c r="B50" s="1">
        <v>882149</v>
      </c>
      <c r="C50" s="1" t="s">
        <v>183</v>
      </c>
      <c r="D50" s="1"/>
      <c r="E50" s="2" t="s">
        <v>184</v>
      </c>
      <c r="F50" s="2" t="s">
        <v>185</v>
      </c>
      <c r="G50" s="2">
        <v>0</v>
      </c>
      <c r="H50" s="2">
        <v>0</v>
      </c>
      <c r="I50" s="1">
        <v>0</v>
      </c>
      <c r="J50" s="3" t="s">
        <v>18</v>
      </c>
      <c r="K50" s="2" t="str">
        <f>J50*1271.08</f>
        <v>0</v>
      </c>
      <c r="L50" s="5"/>
    </row>
    <row r="51" spans="1:12" customHeight="1" ht="105" outlineLevel="4">
      <c r="A51" s="1"/>
      <c r="B51" s="1">
        <v>882151</v>
      </c>
      <c r="C51" s="1" t="s">
        <v>186</v>
      </c>
      <c r="D51" s="1"/>
      <c r="E51" s="2" t="s">
        <v>187</v>
      </c>
      <c r="F51" s="2" t="s">
        <v>182</v>
      </c>
      <c r="G51" s="2">
        <v>0</v>
      </c>
      <c r="H51" s="2">
        <v>0</v>
      </c>
      <c r="I51" s="1">
        <v>0</v>
      </c>
      <c r="J51" s="3" t="s">
        <v>18</v>
      </c>
      <c r="K51" s="2" t="str">
        <f>J51*0.00</f>
        <v>0</v>
      </c>
      <c r="L51" s="5"/>
    </row>
    <row r="52" spans="1:12" outlineLevel="2">
      <c r="A52" s="8" t="s">
        <v>188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5"/>
    </row>
    <row r="53" spans="1:12" customHeight="1" ht="105" outlineLevel="4">
      <c r="A53" s="1"/>
      <c r="B53" s="1">
        <v>820605</v>
      </c>
      <c r="C53" s="1" t="s">
        <v>189</v>
      </c>
      <c r="D53" s="1" t="s">
        <v>190</v>
      </c>
      <c r="E53" s="2" t="s">
        <v>191</v>
      </c>
      <c r="F53" s="2" t="s">
        <v>192</v>
      </c>
      <c r="G53" s="2">
        <v>10</v>
      </c>
      <c r="H53" s="2" t="s">
        <v>193</v>
      </c>
      <c r="I53" s="1">
        <v>0</v>
      </c>
      <c r="J53" s="3" t="s">
        <v>18</v>
      </c>
      <c r="K53" s="2" t="str">
        <f>J53*1186.00</f>
        <v>0</v>
      </c>
      <c r="L53" s="5"/>
    </row>
    <row r="54" spans="1:12" customHeight="1" ht="105" outlineLevel="4">
      <c r="A54" s="1"/>
      <c r="B54" s="1">
        <v>820606</v>
      </c>
      <c r="C54" s="1" t="s">
        <v>194</v>
      </c>
      <c r="D54" s="1" t="s">
        <v>195</v>
      </c>
      <c r="E54" s="2" t="s">
        <v>196</v>
      </c>
      <c r="F54" s="2" t="s">
        <v>197</v>
      </c>
      <c r="G54" s="2" t="s">
        <v>17</v>
      </c>
      <c r="H54" s="2" t="s">
        <v>193</v>
      </c>
      <c r="I54" s="1">
        <v>0</v>
      </c>
      <c r="J54" s="3" t="s">
        <v>18</v>
      </c>
      <c r="K54" s="2" t="str">
        <f>J54*1616.00</f>
        <v>0</v>
      </c>
      <c r="L54" s="5"/>
    </row>
    <row r="55" spans="1:12" customHeight="1" ht="105" outlineLevel="4">
      <c r="A55" s="1"/>
      <c r="B55" s="1">
        <v>820607</v>
      </c>
      <c r="C55" s="1" t="s">
        <v>198</v>
      </c>
      <c r="D55" s="1" t="s">
        <v>199</v>
      </c>
      <c r="E55" s="2" t="s">
        <v>200</v>
      </c>
      <c r="F55" s="2" t="s">
        <v>201</v>
      </c>
      <c r="G55" s="2">
        <v>10</v>
      </c>
      <c r="H55" s="2" t="s">
        <v>193</v>
      </c>
      <c r="I55" s="1">
        <v>0</v>
      </c>
      <c r="J55" s="3" t="s">
        <v>18</v>
      </c>
      <c r="K55" s="2" t="str">
        <f>J55*2188.00</f>
        <v>0</v>
      </c>
      <c r="L55" s="5"/>
    </row>
    <row r="56" spans="1:12" customHeight="1" ht="105" outlineLevel="4">
      <c r="A56" s="1"/>
      <c r="B56" s="1">
        <v>820608</v>
      </c>
      <c r="C56" s="1" t="s">
        <v>202</v>
      </c>
      <c r="D56" s="1" t="s">
        <v>203</v>
      </c>
      <c r="E56" s="2" t="s">
        <v>204</v>
      </c>
      <c r="F56" s="2" t="s">
        <v>205</v>
      </c>
      <c r="G56" s="2">
        <v>5</v>
      </c>
      <c r="H56" s="2" t="s">
        <v>136</v>
      </c>
      <c r="I56" s="1">
        <v>0</v>
      </c>
      <c r="J56" s="3" t="s">
        <v>18</v>
      </c>
      <c r="K56" s="2" t="str">
        <f>J56*1503.00</f>
        <v>0</v>
      </c>
      <c r="L56" s="5"/>
    </row>
    <row r="57" spans="1:12" customHeight="1" ht="105" outlineLevel="4">
      <c r="A57" s="1"/>
      <c r="B57" s="1">
        <v>820609</v>
      </c>
      <c r="C57" s="1" t="s">
        <v>206</v>
      </c>
      <c r="D57" s="1" t="s">
        <v>207</v>
      </c>
      <c r="E57" s="2" t="s">
        <v>208</v>
      </c>
      <c r="F57" s="2" t="s">
        <v>209</v>
      </c>
      <c r="G57" s="2">
        <v>5</v>
      </c>
      <c r="H57" s="2" t="s">
        <v>210</v>
      </c>
      <c r="I57" s="1">
        <v>0</v>
      </c>
      <c r="J57" s="3" t="s">
        <v>18</v>
      </c>
      <c r="K57" s="2" t="str">
        <f>J57*2232.00</f>
        <v>0</v>
      </c>
      <c r="L57" s="5"/>
    </row>
    <row r="58" spans="1:12" customHeight="1" ht="105" outlineLevel="4">
      <c r="A58" s="1"/>
      <c r="B58" s="1">
        <v>820610</v>
      </c>
      <c r="C58" s="1" t="s">
        <v>211</v>
      </c>
      <c r="D58" s="1" t="s">
        <v>212</v>
      </c>
      <c r="E58" s="2" t="s">
        <v>213</v>
      </c>
      <c r="F58" s="2" t="s">
        <v>214</v>
      </c>
      <c r="G58" s="2">
        <v>5</v>
      </c>
      <c r="H58" s="2" t="s">
        <v>210</v>
      </c>
      <c r="I58" s="1">
        <v>0</v>
      </c>
      <c r="J58" s="3" t="s">
        <v>18</v>
      </c>
      <c r="K58" s="2" t="str">
        <f>J58*2837.00</f>
        <v>0</v>
      </c>
      <c r="L58" s="5"/>
    </row>
    <row r="59" spans="1:12" customHeight="1" ht="105" outlineLevel="4">
      <c r="A59" s="1"/>
      <c r="B59" s="1">
        <v>820611</v>
      </c>
      <c r="C59" s="1" t="s">
        <v>215</v>
      </c>
      <c r="D59" s="1" t="s">
        <v>216</v>
      </c>
      <c r="E59" s="2" t="s">
        <v>217</v>
      </c>
      <c r="F59" s="2" t="s">
        <v>218</v>
      </c>
      <c r="G59" s="2">
        <v>0</v>
      </c>
      <c r="H59" s="2">
        <v>0</v>
      </c>
      <c r="I59" s="1">
        <v>0</v>
      </c>
      <c r="J59" s="3" t="s">
        <v>18</v>
      </c>
      <c r="K59" s="2" t="str">
        <f>J59*2032.00</f>
        <v>0</v>
      </c>
      <c r="L59" s="5"/>
    </row>
    <row r="60" spans="1:12" customHeight="1" ht="105" outlineLevel="4">
      <c r="A60" s="1"/>
      <c r="B60" s="1">
        <v>820612</v>
      </c>
      <c r="C60" s="1" t="s">
        <v>219</v>
      </c>
      <c r="D60" s="1" t="s">
        <v>220</v>
      </c>
      <c r="E60" s="2" t="s">
        <v>221</v>
      </c>
      <c r="F60" s="2" t="s">
        <v>222</v>
      </c>
      <c r="G60" s="2">
        <v>0</v>
      </c>
      <c r="H60" s="2">
        <v>0</v>
      </c>
      <c r="I60" s="1">
        <v>0</v>
      </c>
      <c r="J60" s="3" t="s">
        <v>18</v>
      </c>
      <c r="K60" s="2" t="str">
        <f>J60*2778.00</f>
        <v>0</v>
      </c>
      <c r="L60" s="5"/>
    </row>
    <row r="61" spans="1:12" customHeight="1" ht="105" outlineLevel="4">
      <c r="A61" s="1"/>
      <c r="B61" s="1">
        <v>820613</v>
      </c>
      <c r="C61" s="1" t="s">
        <v>223</v>
      </c>
      <c r="D61" s="1" t="s">
        <v>224</v>
      </c>
      <c r="E61" s="2" t="s">
        <v>225</v>
      </c>
      <c r="F61" s="2" t="s">
        <v>226</v>
      </c>
      <c r="G61" s="2">
        <v>0</v>
      </c>
      <c r="H61" s="2">
        <v>0</v>
      </c>
      <c r="I61" s="1">
        <v>0</v>
      </c>
      <c r="J61" s="3" t="s">
        <v>18</v>
      </c>
      <c r="K61" s="2" t="str">
        <f>J61*3625.00</f>
        <v>0</v>
      </c>
      <c r="L61" s="5"/>
    </row>
    <row r="62" spans="1:12" customHeight="1" ht="105" outlineLevel="4">
      <c r="A62" s="1"/>
      <c r="B62" s="1">
        <v>820614</v>
      </c>
      <c r="C62" s="1" t="s">
        <v>227</v>
      </c>
      <c r="D62" s="1" t="s">
        <v>228</v>
      </c>
      <c r="E62" s="2" t="s">
        <v>191</v>
      </c>
      <c r="F62" s="2" t="s">
        <v>229</v>
      </c>
      <c r="G62" s="2">
        <v>6</v>
      </c>
      <c r="H62" s="2" t="s">
        <v>210</v>
      </c>
      <c r="I62" s="1">
        <v>0</v>
      </c>
      <c r="J62" s="3" t="s">
        <v>18</v>
      </c>
      <c r="K62" s="2" t="str">
        <f>J62*1837.00</f>
        <v>0</v>
      </c>
      <c r="L62" s="5"/>
    </row>
    <row r="63" spans="1:12" customHeight="1" ht="105" outlineLevel="4">
      <c r="A63" s="1"/>
      <c r="B63" s="1">
        <v>820615</v>
      </c>
      <c r="C63" s="1" t="s">
        <v>230</v>
      </c>
      <c r="D63" s="1" t="s">
        <v>231</v>
      </c>
      <c r="E63" s="2" t="s">
        <v>232</v>
      </c>
      <c r="F63" s="2" t="s">
        <v>233</v>
      </c>
      <c r="G63" s="2">
        <v>6</v>
      </c>
      <c r="H63" s="2" t="s">
        <v>193</v>
      </c>
      <c r="I63" s="1">
        <v>0</v>
      </c>
      <c r="J63" s="3" t="s">
        <v>18</v>
      </c>
      <c r="K63" s="2" t="str">
        <f>J63*2642.00</f>
        <v>0</v>
      </c>
      <c r="L63" s="5"/>
    </row>
    <row r="64" spans="1:12" customHeight="1" ht="105" outlineLevel="4">
      <c r="A64" s="1"/>
      <c r="B64" s="1">
        <v>820616</v>
      </c>
      <c r="C64" s="1" t="s">
        <v>234</v>
      </c>
      <c r="D64" s="1" t="s">
        <v>235</v>
      </c>
      <c r="E64" s="2" t="s">
        <v>236</v>
      </c>
      <c r="F64" s="2" t="s">
        <v>237</v>
      </c>
      <c r="G64" s="2">
        <v>0</v>
      </c>
      <c r="H64" s="2">
        <v>0</v>
      </c>
      <c r="I64" s="1">
        <v>0</v>
      </c>
      <c r="J64" s="3" t="s">
        <v>18</v>
      </c>
      <c r="K64" s="2" t="str">
        <f>J64*3450.00</f>
        <v>0</v>
      </c>
      <c r="L64" s="5"/>
    </row>
    <row r="65" spans="1:12" customHeight="1" ht="105" outlineLevel="4">
      <c r="A65" s="1"/>
      <c r="B65" s="1">
        <v>834778</v>
      </c>
      <c r="C65" s="1" t="s">
        <v>238</v>
      </c>
      <c r="D65" s="1" t="s">
        <v>239</v>
      </c>
      <c r="E65" s="2" t="s">
        <v>240</v>
      </c>
      <c r="F65" s="2" t="s">
        <v>241</v>
      </c>
      <c r="G65" s="2">
        <v>7</v>
      </c>
      <c r="H65" s="2" t="s">
        <v>193</v>
      </c>
      <c r="I65" s="1">
        <v>0</v>
      </c>
      <c r="J65" s="3" t="s">
        <v>18</v>
      </c>
      <c r="K65" s="2" t="str">
        <f>J65*2560.00</f>
        <v>0</v>
      </c>
      <c r="L65" s="5"/>
    </row>
    <row r="66" spans="1:12" customHeight="1" ht="105" outlineLevel="4">
      <c r="A66" s="1"/>
      <c r="B66" s="1">
        <v>834779</v>
      </c>
      <c r="C66" s="1" t="s">
        <v>242</v>
      </c>
      <c r="D66" s="1" t="s">
        <v>243</v>
      </c>
      <c r="E66" s="2" t="s">
        <v>244</v>
      </c>
      <c r="F66" s="2" t="s">
        <v>245</v>
      </c>
      <c r="G66" s="2">
        <v>10</v>
      </c>
      <c r="H66" s="2" t="s">
        <v>193</v>
      </c>
      <c r="I66" s="1">
        <v>0</v>
      </c>
      <c r="J66" s="3" t="s">
        <v>18</v>
      </c>
      <c r="K66" s="2" t="str">
        <f>J66*3611.00</f>
        <v>0</v>
      </c>
      <c r="L66" s="5"/>
    </row>
    <row r="67" spans="1:12" customHeight="1" ht="105" outlineLevel="4">
      <c r="A67" s="1"/>
      <c r="B67" s="1">
        <v>834780</v>
      </c>
      <c r="C67" s="1" t="s">
        <v>246</v>
      </c>
      <c r="D67" s="1" t="s">
        <v>247</v>
      </c>
      <c r="E67" s="2" t="s">
        <v>248</v>
      </c>
      <c r="F67" s="2" t="s">
        <v>249</v>
      </c>
      <c r="G67" s="2" t="s">
        <v>17</v>
      </c>
      <c r="H67" s="2" t="s">
        <v>193</v>
      </c>
      <c r="I67" s="1">
        <v>0</v>
      </c>
      <c r="J67" s="3" t="s">
        <v>18</v>
      </c>
      <c r="K67" s="2" t="str">
        <f>J67*4718.00</f>
        <v>0</v>
      </c>
      <c r="L67" s="5"/>
    </row>
    <row r="68" spans="1:12" outlineLevel="2">
      <c r="A68" s="8" t="s">
        <v>250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5"/>
    </row>
    <row r="69" spans="1:12" customHeight="1" ht="105" outlineLevel="4">
      <c r="A69" s="1"/>
      <c r="B69" s="1">
        <v>883889</v>
      </c>
      <c r="C69" s="1" t="s">
        <v>251</v>
      </c>
      <c r="D69" s="1"/>
      <c r="E69" s="2" t="s">
        <v>252</v>
      </c>
      <c r="F69" s="2" t="s">
        <v>253</v>
      </c>
      <c r="G69" s="2" t="s">
        <v>17</v>
      </c>
      <c r="H69" s="2">
        <v>0</v>
      </c>
      <c r="I69" s="1">
        <v>0</v>
      </c>
      <c r="J69" s="3" t="s">
        <v>18</v>
      </c>
      <c r="K69" s="2" t="str">
        <f>J69*1627.92</f>
        <v>0</v>
      </c>
      <c r="L69" s="5"/>
    </row>
    <row r="70" spans="1:12" customHeight="1" ht="105" outlineLevel="4">
      <c r="A70" s="1"/>
      <c r="B70" s="1">
        <v>883890</v>
      </c>
      <c r="C70" s="1" t="s">
        <v>254</v>
      </c>
      <c r="D70" s="1"/>
      <c r="E70" s="2" t="s">
        <v>255</v>
      </c>
      <c r="F70" s="2" t="s">
        <v>256</v>
      </c>
      <c r="G70" s="2">
        <v>0</v>
      </c>
      <c r="H70" s="2">
        <v>0</v>
      </c>
      <c r="I70" s="1">
        <v>0</v>
      </c>
      <c r="J70" s="3" t="s">
        <v>18</v>
      </c>
      <c r="K70" s="2" t="str">
        <f>J70*2385.45</f>
        <v>0</v>
      </c>
      <c r="L70" s="5"/>
    </row>
    <row r="71" spans="1:12" customHeight="1" ht="105" outlineLevel="4">
      <c r="A71" s="1"/>
      <c r="B71" s="1">
        <v>883891</v>
      </c>
      <c r="C71" s="1" t="s">
        <v>257</v>
      </c>
      <c r="D71" s="1"/>
      <c r="E71" s="2" t="s">
        <v>258</v>
      </c>
      <c r="F71" s="2" t="s">
        <v>259</v>
      </c>
      <c r="G71" s="2">
        <v>10</v>
      </c>
      <c r="H71" s="2">
        <v>0</v>
      </c>
      <c r="I71" s="1">
        <v>0</v>
      </c>
      <c r="J71" s="3" t="s">
        <v>18</v>
      </c>
      <c r="K71" s="2" t="str">
        <f>J71*3089.97</f>
        <v>0</v>
      </c>
      <c r="L7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5:K15"/>
    <mergeCell ref="A44:K44"/>
    <mergeCell ref="A48:K48"/>
    <mergeCell ref="A52:K52"/>
    <mergeCell ref="A68:K6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2026-04-19T06:05:39+03:00</dcterms:created>
  <dcterms:modified xsi:type="dcterms:W3CDTF">2026-04-19T06:05:39+03:00</dcterms:modified>
  <dc:title>Untitled Spreadsheet</dc:title>
  <dc:description/>
  <dc:subject/>
  <cp:keywords/>
  <cp:category/>
</cp:coreProperties>
</file>