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<sst xmlns="http://schemas.openxmlformats.org/spreadsheetml/2006/main" uniqueCount="278">
  <si>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</si>
  <si>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</si>
  <si>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</si>
  <si>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</si>
  <si>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</si>
  <si>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</si>
  <si>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</si>
  <si>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</si>
  <si>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</si>
  <si>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</si>
  <si>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</si>
  <si>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Автоматика ZONT</t>
  </si>
  <si>
    <t>ZNT-100001</t>
  </si>
  <si>
    <t>ML00004158</t>
  </si>
  <si>
    <t>ZONT LITE GSM-термостат без веб-интерфейса (SMS, дозвон)</t>
  </si>
  <si>
    <t>7 550.55 руб.</t>
  </si>
  <si>
    <t>шт</t>
  </si>
  <si>
    <t>ZNT-100002</t>
  </si>
  <si>
    <t>ML00005886</t>
  </si>
  <si>
    <t>ZONT SMART NEW Отопительный GSM / Wi-Fi термостат на стену и DIN-рейку</t>
  </si>
  <si>
    <t>10 281.60 руб.</t>
  </si>
  <si>
    <t>ZNT-100003</t>
  </si>
  <si>
    <t>ML00005890</t>
  </si>
  <si>
    <t>ZONT H-1V NEW Отопительный GSM / Wi-Fi термостат на DIN-рейку</t>
  </si>
  <si>
    <t>11 122.65 руб.</t>
  </si>
  <si>
    <t>ZNT-100004</t>
  </si>
  <si>
    <t>ML00004479</t>
  </si>
  <si>
    <t>ZONT SMART 2.0 Отопительный GSM / Wi-Fi контроллер на стену и DIN-рейку</t>
  </si>
  <si>
    <t>15 072.75 руб.</t>
  </si>
  <si>
    <t>ZNT-100005</t>
  </si>
  <si>
    <t>ML00005454</t>
  </si>
  <si>
    <t>ZONT H-1V.02 Отопительный GSM / Wi-Fi контроллер на DIN-рейку</t>
  </si>
  <si>
    <t>15 800.40 руб.</t>
  </si>
  <si>
    <t>ZNT-100006</t>
  </si>
  <si>
    <t>ML00004511</t>
  </si>
  <si>
    <t>ZONT Climatic 1.1 Погодозав автомат GSM / Wi-Fi регулятор (1 ГВС + 1 прямой/смес контур)</t>
  </si>
  <si>
    <t>44 037.00 руб.</t>
  </si>
  <si>
    <t>ZNT-100007</t>
  </si>
  <si>
    <t>ML00004510</t>
  </si>
  <si>
    <t>ZONT Climatic 1.2 Погодозав автомат GSM / Wi-Fi регулятор (1 ГВС + 2 прямых/смес контура)</t>
  </si>
  <si>
    <t>47 769.75 руб.</t>
  </si>
  <si>
    <t>ZNT-100008</t>
  </si>
  <si>
    <t>ML00004486</t>
  </si>
  <si>
    <t>ZONT Climatic 1.3 Погодозав автомат GSM / Wi-Fi регулятор (1 ГВС + 3 прямых/смес контура)</t>
  </si>
  <si>
    <t>52 182.90 руб.</t>
  </si>
  <si>
    <t>ZNT-100009</t>
  </si>
  <si>
    <t>ML00004782</t>
  </si>
  <si>
    <t>ZONT Climatic OPTIMA Погодозав автоматич регул без связи, упр. с панели (1 ГВС + 3 прямых/смес)</t>
  </si>
  <si>
    <t>41 013.00 руб.</t>
  </si>
  <si>
    <t>ZNT-100010</t>
  </si>
  <si>
    <t>ML00005557</t>
  </si>
  <si>
    <t>ZONT H700+ Pro Универсальный GSM / Wi-Fi контроллер</t>
  </si>
  <si>
    <t>20 279.70 руб.</t>
  </si>
  <si>
    <t>ZNT-100011</t>
  </si>
  <si>
    <t>ML00005558</t>
  </si>
  <si>
    <t>ZONT H1000+ Pro Универсальный GSM / Wi-Fi / Etherrnet контроллер</t>
  </si>
  <si>
    <t>27 216.00 руб.</t>
  </si>
  <si>
    <t>ZNT-100012</t>
  </si>
  <si>
    <t>ML00005968</t>
  </si>
  <si>
    <t>ZONT H1500+ Pro Универсальный GSM / Wi-Fi / Etherrnet контроллер</t>
  </si>
  <si>
    <t>28 066.50 руб.</t>
  </si>
  <si>
    <t>ZNT-100013</t>
  </si>
  <si>
    <t>ML00005559</t>
  </si>
  <si>
    <t>ZONT H2000+ Pro Универсальный GSM / Wi-Fi / Etherrnet контроллер</t>
  </si>
  <si>
    <t>43 394.40 руб.</t>
  </si>
  <si>
    <t>ZNT-100014</t>
  </si>
  <si>
    <t>ML9212</t>
  </si>
  <si>
    <t>MEGA SX-150 Охранная GSM сигнализация</t>
  </si>
  <si>
    <t>7 635.60 руб.</t>
  </si>
  <si>
    <t>ZNT-100015</t>
  </si>
  <si>
    <t>ML00003373</t>
  </si>
  <si>
    <t>MEGA SX-170M Охранная беспроводная GSM сигнализация</t>
  </si>
  <si>
    <t>ZNT-100016</t>
  </si>
  <si>
    <t>ML12467</t>
  </si>
  <si>
    <t>MEGA SX-300 Light Охранная GSM сигнализация</t>
  </si>
  <si>
    <t>8 089.20 руб.</t>
  </si>
  <si>
    <t>ZNT-100017</t>
  </si>
  <si>
    <t>ML14112</t>
  </si>
  <si>
    <t>MEGA SX-350 Light Мини-контроллер с функциями охранной сигнализации</t>
  </si>
  <si>
    <t>9 639.00 руб.</t>
  </si>
  <si>
    <t>ZNT-100018</t>
  </si>
  <si>
    <t>ML00004256</t>
  </si>
  <si>
    <t>ZONT C2000+ GSM / Etherrnet контроллер умного дома</t>
  </si>
  <si>
    <t>21 168.00 руб.</t>
  </si>
  <si>
    <t>ZNT-100019</t>
  </si>
  <si>
    <t>ML00006018</t>
  </si>
  <si>
    <t>Блок расширения ZE-84E для универсальных контроллеров</t>
  </si>
  <si>
    <t>22 415.40 руб.</t>
  </si>
  <si>
    <t>ZNT-100020</t>
  </si>
  <si>
    <t>ML00005693</t>
  </si>
  <si>
    <t>Блок расширения ZE-88 для универсальных контроллеров</t>
  </si>
  <si>
    <t>23 861.25 руб.</t>
  </si>
  <si>
    <t>ZNT-100021</t>
  </si>
  <si>
    <t>ML00005696</t>
  </si>
  <si>
    <t>Блок расширения ZE-44 для универсальных контроллеров</t>
  </si>
  <si>
    <t>18 786.60 руб.</t>
  </si>
  <si>
    <t>ZNT-100022</t>
  </si>
  <si>
    <t>ML00005703</t>
  </si>
  <si>
    <t>Блок расширения ZE-22 для универсальных контроллеров</t>
  </si>
  <si>
    <t>13 891.50 руб.</t>
  </si>
  <si>
    <t>ZNT-100023</t>
  </si>
  <si>
    <t>ML00005145</t>
  </si>
  <si>
    <t>Радиорелейный блок ZRE-66 расширения для контроллеров H2000+ и C2000+
(868 МГц)</t>
  </si>
  <si>
    <t>17 775.45 руб.</t>
  </si>
  <si>
    <t>ZNT-100024</t>
  </si>
  <si>
    <t>ML00004766</t>
  </si>
  <si>
    <t>Блок расширения EX-77  для регулятора ZONT Climatic 1.3</t>
  </si>
  <si>
    <t>14 742.00 руб.</t>
  </si>
  <si>
    <t>ZNT-100025</t>
  </si>
  <si>
    <t>ML00005505</t>
  </si>
  <si>
    <t>Универсальный адаптер цифровых шин  на DIN-рейку для подкл котла по цифр шинам OpenTherm</t>
  </si>
  <si>
    <t>3 685.50 руб.</t>
  </si>
  <si>
    <t>ZNT-100026</t>
  </si>
  <si>
    <t>ML00005653</t>
  </si>
  <si>
    <t>Универсальный адаптер цифровых шин (ECO) на стену для подкл котла по цифровым шинам</t>
  </si>
  <si>
    <t>ZNT-100027</t>
  </si>
  <si>
    <t>ML00006140</t>
  </si>
  <si>
    <t>Адаптер на DIN-рейку для подключкотлов RINNAI по оригинал цифровой шине</t>
  </si>
  <si>
    <t>3 024.00 руб.</t>
  </si>
  <si>
    <t>ZNT-100028</t>
  </si>
  <si>
    <t>ML00005842</t>
  </si>
  <si>
    <t>Плата цифровых шин для подкл котла к ZONT Climatic по шинам OpenTherm</t>
  </si>
  <si>
    <t>4 158.00 руб.</t>
  </si>
  <si>
    <t>ZNT-100029</t>
  </si>
  <si>
    <t>ML00004742</t>
  </si>
  <si>
    <t>Панель ZONT МЛ-753 Выносная панель ручного управления</t>
  </si>
  <si>
    <t>8 249.85 руб.</t>
  </si>
  <si>
    <t>ZNT-100030</t>
  </si>
  <si>
    <t>ML00005515</t>
  </si>
  <si>
    <t>Датчик ZONT MLD-06 Датчик давления</t>
  </si>
  <si>
    <t>ZNT-100031</t>
  </si>
  <si>
    <t>ML12294</t>
  </si>
  <si>
    <t>Датчик ZONT МЛ-700 Термодатчик уличный / теплоносителя</t>
  </si>
  <si>
    <t>841.05 руб.</t>
  </si>
  <si>
    <t>ZNT-100032</t>
  </si>
  <si>
    <t>ML8569</t>
  </si>
  <si>
    <t>Датчик DS18S20 Датчик температуры комнатный проводной</t>
  </si>
  <si>
    <t>850.50 руб.</t>
  </si>
  <si>
    <t>ZNT-100033</t>
  </si>
  <si>
    <t>ML00003614</t>
  </si>
  <si>
    <t>Датчик DS18В20 Датчик температуры уличный/теплоносителя проводной</t>
  </si>
  <si>
    <t>ZNT-100034</t>
  </si>
  <si>
    <t>ML00004775</t>
  </si>
  <si>
    <t>Датчик NTC Датчик температуры NTC проводной в гильзе</t>
  </si>
  <si>
    <t>444.15 руб.</t>
  </si>
  <si>
    <t>ZNT-100035</t>
  </si>
  <si>
    <t>ML00005877</t>
  </si>
  <si>
    <t>Датчик NTC комнатный Термодатчик комнатный проводной NTC</t>
  </si>
  <si>
    <t>519.75 руб.</t>
  </si>
  <si>
    <t>ZNT-100036</t>
  </si>
  <si>
    <t>ML00004837</t>
  </si>
  <si>
    <t>Датчик ZONT МЛ-771 Датчик температуры уличный цифровой (DS) проводной</t>
  </si>
  <si>
    <t>ZNT-100037</t>
  </si>
  <si>
    <t>ML00004827</t>
  </si>
  <si>
    <t>Датчик ZONT МЛ-772 Датчик температуры комнатный цифровой (DS) проводной</t>
  </si>
  <si>
    <t>ZNT-100038</t>
  </si>
  <si>
    <t>ML00004842</t>
  </si>
  <si>
    <t>Датчик ZONT МЛ-773 Датчик температуры уличный (NTC) проводной</t>
  </si>
  <si>
    <t>ZNT-100039</t>
  </si>
  <si>
    <t>ML00004834</t>
  </si>
  <si>
    <t>Датчик ZONT МЛ-774 Датчик температуры комнатный (NTC) проводной</t>
  </si>
  <si>
    <t>ZNT-100040</t>
  </si>
  <si>
    <t>ML00005143</t>
  </si>
  <si>
    <t>Датчик МЛ-778 Датчик температуры комнатный RS-485</t>
  </si>
  <si>
    <t>2 835.00 руб.</t>
  </si>
  <si>
    <t>ZNT-100041</t>
  </si>
  <si>
    <t>ML00005144</t>
  </si>
  <si>
    <t>Датчик МЛ-779 Датчик температуры и влажности комнатный RS-485</t>
  </si>
  <si>
    <t>3 118.50 руб.</t>
  </si>
  <si>
    <t>ZNT-100042</t>
  </si>
  <si>
    <t>ML11025</t>
  </si>
  <si>
    <t>Датчик АСТРА-361 Датчик протечки воды проводной</t>
  </si>
  <si>
    <t>1 549.80 руб.</t>
  </si>
  <si>
    <t>ZNT-100043</t>
  </si>
  <si>
    <t>ML13057</t>
  </si>
  <si>
    <t>Датчик АСТРА-512 Датчик движения проводной инфракрасный</t>
  </si>
  <si>
    <t>2 173.50 руб.</t>
  </si>
  <si>
    <t>ZNT-100044</t>
  </si>
  <si>
    <t>ML8313</t>
  </si>
  <si>
    <t>Датчик АСТРА-9 Датчик движения проводной</t>
  </si>
  <si>
    <t>1 871.10 руб.</t>
  </si>
  <si>
    <t>ZNT-100045</t>
  </si>
  <si>
    <t>ML8499</t>
  </si>
  <si>
    <t>Датчик ИП 212-141 Датчик дыма проводной</t>
  </si>
  <si>
    <t>1 030.05 руб.</t>
  </si>
  <si>
    <t>ZNT-100046</t>
  </si>
  <si>
    <t>ML8510</t>
  </si>
  <si>
    <t>Датчик ИО 102-16/2 Датчик размыкания проводной</t>
  </si>
  <si>
    <t>151.20 руб.</t>
  </si>
  <si>
    <t>ZNT-100047</t>
  </si>
  <si>
    <t>ML11144</t>
  </si>
  <si>
    <t>Датчик АСТРА-С Датчик разбития стекла проводной АСТРА-С</t>
  </si>
  <si>
    <t>ZNT-100048</t>
  </si>
  <si>
    <t>ML00004741</t>
  </si>
  <si>
    <t>Радиомодуль ZONT МЛ-590 Радиомодуль для связи с радиоустройствами (868 МГц)</t>
  </si>
  <si>
    <t>3 402.00 руб.</t>
  </si>
  <si>
    <t>ZNT-100049</t>
  </si>
  <si>
    <t>ML00004436</t>
  </si>
  <si>
    <t>Радиодатчик ZONT МЛ-740 Радиотермодатчик комнатный (868 МГц)</t>
  </si>
  <si>
    <t>3 165.75 руб.</t>
  </si>
  <si>
    <t>ZNT-100050</t>
  </si>
  <si>
    <t>ML00005372</t>
  </si>
  <si>
    <t>Радиодатчик МЛ-785 Радиодатчик температуры теплоносителя (868 МГц)</t>
  </si>
  <si>
    <t>3 515.40 руб.</t>
  </si>
  <si>
    <t>ZNT-100051</t>
  </si>
  <si>
    <t>ML13866</t>
  </si>
  <si>
    <t>Радиодатчик ZONT МЛ-711 Радиотермодатчик уличный (868 МГц)</t>
  </si>
  <si>
    <t>3 213.00 руб.</t>
  </si>
  <si>
    <t>ZNT-100052</t>
  </si>
  <si>
    <t>ML14053</t>
  </si>
  <si>
    <t>Радиодатчик ZONT МЛ-712 Радиодатчик протечки воды (868 МГц)</t>
  </si>
  <si>
    <t>4 063.50 руб.</t>
  </si>
  <si>
    <t>ZNT-100053</t>
  </si>
  <si>
    <t>ML00004439</t>
  </si>
  <si>
    <t>Радиодатчик ZONT МЛ-745 Радиодатчик температуры и влажности (868 МГц)</t>
  </si>
  <si>
    <t>4 252.50 руб.</t>
  </si>
  <si>
    <t>ZNT-100054</t>
  </si>
  <si>
    <t>ML12814</t>
  </si>
  <si>
    <t>Радиодатчик ZONT МЛ-570 Радиодатчик движения (868 МГц)</t>
  </si>
  <si>
    <t>5 197.50 руб.</t>
  </si>
  <si>
    <t>ZNT-100055</t>
  </si>
  <si>
    <t>ML13242</t>
  </si>
  <si>
    <t>Радиобрелок ZONT Home Пульт дистанц. управления для приборов ZONT, 868МГц</t>
  </si>
  <si>
    <t>2 598.75 руб.</t>
  </si>
  <si>
    <t>ZNT-100056</t>
  </si>
  <si>
    <t>ML12946</t>
  </si>
  <si>
    <t>Блок питания проводной Блок питания проводной 12V, 12W/WM/PL</t>
  </si>
  <si>
    <t>1 134.00 руб.</t>
  </si>
  <si>
    <t>ZNT-100057</t>
  </si>
  <si>
    <t>ML13968</t>
  </si>
  <si>
    <t>Блок питания на DIN рейку Блок питания на DIN рейку 12-24V, 12W</t>
  </si>
  <si>
    <t>2 551.50 руб.</t>
  </si>
  <si>
    <t>ZNT-100058</t>
  </si>
  <si>
    <t>ML8505</t>
  </si>
  <si>
    <t>Аккумулятор Optimus AP1207 Аккумулятор резервного питания, 7 A/h</t>
  </si>
  <si>
    <t>1 417.50 руб.</t>
  </si>
  <si>
    <t>ZNT-100059</t>
  </si>
  <si>
    <t>ML12218</t>
  </si>
  <si>
    <t>Аккумулятор BL-5C Li-ion Аккумулятор резервного питания Li-ion, 1 А/h</t>
  </si>
  <si>
    <t>1 323.00 руб.</t>
  </si>
  <si>
    <t>ZNT-100060</t>
  </si>
  <si>
    <t>ML00004298</t>
  </si>
  <si>
    <t>Аккумулятор Optimus AP12012 Аккумулятор резервного питания, 1.2 A/h</t>
  </si>
  <si>
    <t>1 228.50 руб.</t>
  </si>
  <si>
    <t>ZNT-100061</t>
  </si>
  <si>
    <t>ML8521</t>
  </si>
  <si>
    <t>GSM-антенна ME500L Внешняя GSM-антенна, 3 м</t>
  </si>
  <si>
    <t>472.50 руб.</t>
  </si>
  <si>
    <t>ZNT-100062</t>
  </si>
  <si>
    <t>ML8501</t>
  </si>
  <si>
    <t>Сирена Маяк 12-3М Сирена звуковая проводная</t>
  </si>
  <si>
    <t>737.10 руб.</t>
  </si>
  <si>
    <t>ZNT-100063</t>
  </si>
  <si>
    <t>ML00003745</t>
  </si>
  <si>
    <t>Сирена Марс-12-КУ Сирена с индикатором светосигнальная</t>
  </si>
  <si>
    <t>ZNT-100064</t>
  </si>
  <si>
    <t>ML11340</t>
  </si>
  <si>
    <t>Сирена Маяк-12-КПМ Сирена с индикатором светозвуковая</t>
  </si>
  <si>
    <t>ZNT-100065</t>
  </si>
  <si>
    <t>ML14486</t>
  </si>
  <si>
    <t>Сирена Mega МЛ-170 Сирена с индикатором светозвуковая для MEGA SX-170</t>
  </si>
  <si>
    <t>727.65 руб.</t>
  </si>
  <si>
    <t>ZNT-100066</t>
  </si>
  <si>
    <t>ML8315</t>
  </si>
  <si>
    <t>Ключ электронный Touch Memory</t>
  </si>
  <si>
    <t>113.40 руб.</t>
  </si>
  <si>
    <t>ZNT-100067</t>
  </si>
  <si>
    <t>ML8314</t>
  </si>
  <si>
    <t>Считыватель ключей Touch Memory</t>
  </si>
  <si>
    <t>623.70 руб.</t>
  </si>
  <si>
    <t>ZNT-100068</t>
  </si>
  <si>
    <t>ML12158</t>
  </si>
  <si>
    <t>Микрофон внешний</t>
  </si>
  <si>
    <t>245.70 руб.</t>
  </si>
  <si>
    <t>ZNT-100069</t>
  </si>
  <si>
    <t>ML00006086</t>
  </si>
  <si>
    <t>ZONT H2000+PRO.V2</t>
  </si>
  <si>
    <t>41 150.00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</si>
</sst>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a363a3_27a0_11ef_a5d4_047c1617b143_589d5444_3faf_11ef_a5f3_047c1617b1431.jpeg"/><Relationship Id="rId2" Type="http://schemas.openxmlformats.org/officeDocument/2006/relationships/image" Target="../media/8aa363a5_27a0_11ef_a5d4_047c1617b143_589d5447_3faf_11ef_a5f3_047c1617b1432.jpeg"/><Relationship Id="rId3" Type="http://schemas.openxmlformats.org/officeDocument/2006/relationships/image" Target="../media/8aa363a7_27a0_11ef_a5d4_047c1617b143_589d544a_3faf_11ef_a5f3_047c1617b1433.jpeg"/><Relationship Id="rId4" Type="http://schemas.openxmlformats.org/officeDocument/2006/relationships/image" Target="../media/8aa363a9_27a0_11ef_a5d4_047c1617b143_589d544d_3faf_11ef_a5f3_047c1617b1434.jpeg"/><Relationship Id="rId5" Type="http://schemas.openxmlformats.org/officeDocument/2006/relationships/image" Target="../media/8aa363ab_27a0_11ef_a5d4_047c1617b143_589d5450_3faf_11ef_a5f3_047c1617b1435.jpeg"/><Relationship Id="rId6" Type="http://schemas.openxmlformats.org/officeDocument/2006/relationships/image" Target="../media/8aa363ad_27a0_11ef_a5d4_047c1617b143_589d5453_3faf_11ef_a5f3_047c1617b1436.jpeg"/><Relationship Id="rId7" Type="http://schemas.openxmlformats.org/officeDocument/2006/relationships/image" Target="../media/8aa363af_27a0_11ef_a5d4_047c1617b143_589d5456_3faf_11ef_a5f3_047c1617b1437.jpeg"/><Relationship Id="rId8" Type="http://schemas.openxmlformats.org/officeDocument/2006/relationships/image" Target="../media/8aa363b1_27a0_11ef_a5d4_047c1617b143_589d5459_3faf_11ef_a5f3_047c1617b1438.jpeg"/><Relationship Id="rId9" Type="http://schemas.openxmlformats.org/officeDocument/2006/relationships/image" Target="../media/8aa363b3_27a0_11ef_a5d4_047c1617b143_589d545c_3faf_11ef_a5f3_047c1617b1439.jpeg"/><Relationship Id="rId10" Type="http://schemas.openxmlformats.org/officeDocument/2006/relationships/image" Target="../media/8aa363b5_27a0_11ef_a5d4_047c1617b143_589d545f_3faf_11ef_a5f3_047c1617b14310.jpeg"/><Relationship Id="rId11" Type="http://schemas.openxmlformats.org/officeDocument/2006/relationships/image" Target="../media/8aa363b7_27a0_11ef_a5d4_047c1617b143_589d5462_3faf_11ef_a5f3_047c1617b14311.jpeg"/><Relationship Id="rId12" Type="http://schemas.openxmlformats.org/officeDocument/2006/relationships/image" Target="../media/8aa363b9_27a0_11ef_a5d4_047c1617b143_589d5465_3faf_11ef_a5f3_047c1617b14312.jpeg"/><Relationship Id="rId13" Type="http://schemas.openxmlformats.org/officeDocument/2006/relationships/image" Target="../media/8aa363bb_27a0_11ef_a5d4_047c1617b143_589d5468_3faf_11ef_a5f3_047c1617b14313.jpeg"/><Relationship Id="rId14" Type="http://schemas.openxmlformats.org/officeDocument/2006/relationships/image" Target="../media/8aa363bd_27a0_11ef_a5d4_047c1617b143_589d546b_3faf_11ef_a5f3_047c1617b14314.jpeg"/><Relationship Id="rId15" Type="http://schemas.openxmlformats.org/officeDocument/2006/relationships/image" Target="../media/8aa363bf_27a0_11ef_a5d4_047c1617b143_589d546e_3faf_11ef_a5f3_047c1617b14315.jpeg"/><Relationship Id="rId16" Type="http://schemas.openxmlformats.org/officeDocument/2006/relationships/image" Target="../media/8aa363c1_27a0_11ef_a5d4_047c1617b143_589d5471_3faf_11ef_a5f3_047c1617b14316.jpeg"/><Relationship Id="rId17" Type="http://schemas.openxmlformats.org/officeDocument/2006/relationships/image" Target="../media/8aa363c3_27a0_11ef_a5d4_047c1617b143_589d5473_3faf_11ef_a5f3_047c1617b14317.jpeg"/><Relationship Id="rId18" Type="http://schemas.openxmlformats.org/officeDocument/2006/relationships/image" Target="../media/8aa363c5_27a0_11ef_a5d4_047c1617b143_589d5476_3faf_11ef_a5f3_047c1617b14318.jpeg"/><Relationship Id="rId19" Type="http://schemas.openxmlformats.org/officeDocument/2006/relationships/image" Target="../media/8aa363c7_27a0_11ef_a5d4_047c1617b143_589d5479_3faf_11ef_a5f3_047c1617b14319.jpeg"/><Relationship Id="rId20" Type="http://schemas.openxmlformats.org/officeDocument/2006/relationships/image" Target="../media/e39105e0_27a8_11ef_a5d4_047c1617b143_589d547a_3faf_11ef_a5f3_047c1617b14320.jpeg"/><Relationship Id="rId21" Type="http://schemas.openxmlformats.org/officeDocument/2006/relationships/image" Target="../media/e39105e2_27a8_11ef_a5d4_047c1617b143_589d547b_3faf_11ef_a5f3_047c1617b14321.jpeg"/><Relationship Id="rId22" Type="http://schemas.openxmlformats.org/officeDocument/2006/relationships/image" Target="../media/e39105e4_27a8_11ef_a5d4_047c1617b143_589d547c_3faf_11ef_a5f3_047c1617b14322.jpeg"/><Relationship Id="rId23" Type="http://schemas.openxmlformats.org/officeDocument/2006/relationships/image" Target="../media/e39105e6_27a8_11ef_a5d4_047c1617b143_589d547d_3faf_11ef_a5f3_047c1617b14323.jpeg"/><Relationship Id="rId24" Type="http://schemas.openxmlformats.org/officeDocument/2006/relationships/image" Target="../media/e39105e8_27a8_11ef_a5d4_047c1617b143_589d547f_3faf_11ef_a5f3_047c1617b14324.jpeg"/><Relationship Id="rId25" Type="http://schemas.openxmlformats.org/officeDocument/2006/relationships/image" Target="../media/e39105ea_27a8_11ef_a5d4_047c1617b143_589d5481_3faf_11ef_a5f3_047c1617b14325.jpeg"/><Relationship Id="rId26" Type="http://schemas.openxmlformats.org/officeDocument/2006/relationships/image" Target="../media/e39105ec_27a8_11ef_a5d4_047c1617b143_589d5482_3faf_11ef_a5f3_047c1617b14326.jpeg"/><Relationship Id="rId27" Type="http://schemas.openxmlformats.org/officeDocument/2006/relationships/image" Target="../media/e39105ee_27a8_11ef_a5d4_047c1617b143_a73d6a95_3fbb_11ef_a5f3_047c1617b14327.jpeg"/><Relationship Id="rId28" Type="http://schemas.openxmlformats.org/officeDocument/2006/relationships/image" Target="../media/e39105f0_27a8_11ef_a5d4_047c1617b143_a73d6a96_3fbb_11ef_a5f3_047c1617b14328.jpeg"/><Relationship Id="rId29" Type="http://schemas.openxmlformats.org/officeDocument/2006/relationships/image" Target="../media/e39105f2_27a8_11ef_a5d4_047c1617b143_a73d6a97_3fbb_11ef_a5f3_047c1617b14329.jpeg"/><Relationship Id="rId30" Type="http://schemas.openxmlformats.org/officeDocument/2006/relationships/image" Target="../media/e39105f4_27a8_11ef_a5d4_047c1617b143_a73d6a99_3fbb_11ef_a5f3_047c1617b14330.jpeg"/><Relationship Id="rId31" Type="http://schemas.openxmlformats.org/officeDocument/2006/relationships/image" Target="../media/e39105f6_27a8_11ef_a5d4_047c1617b143_a73d6a9b_3fbb_11ef_a5f3_047c1617b14331.jpeg"/><Relationship Id="rId32" Type="http://schemas.openxmlformats.org/officeDocument/2006/relationships/image" Target="../media/e39105f8_27a8_11ef_a5d4_047c1617b143_a73d6a9c_3fbb_11ef_a5f3_047c1617b14332.jpeg"/><Relationship Id="rId33" Type="http://schemas.openxmlformats.org/officeDocument/2006/relationships/image" Target="../media/e39105fa_27a8_11ef_a5d4_047c1617b143_a73d6a9e_3fbb_11ef_a5f3_047c1617b14333.jpeg"/><Relationship Id="rId34" Type="http://schemas.openxmlformats.org/officeDocument/2006/relationships/image" Target="../media/e39105fc_27a8_11ef_a5d4_047c1617b143_a73d6a9f_3fbb_11ef_a5f3_047c1617b14334.jpeg"/><Relationship Id="rId35" Type="http://schemas.openxmlformats.org/officeDocument/2006/relationships/image" Target="../media/e39105fe_27a8_11ef_a5d4_047c1617b143_a73d6aa2_3fbb_11ef_a5f3_047c1617b14335.jpeg"/><Relationship Id="rId36" Type="http://schemas.openxmlformats.org/officeDocument/2006/relationships/image" Target="../media/e3910600_27a8_11ef_a5d4_047c1617b143_a73d6aa3_3fbb_11ef_a5f3_047c1617b14336.jpeg"/><Relationship Id="rId37" Type="http://schemas.openxmlformats.org/officeDocument/2006/relationships/image" Target="../media/e3910602_27a8_11ef_a5d4_047c1617b143_a73d6aa4_3fbb_11ef_a5f3_047c1617b14337.jpeg"/><Relationship Id="rId38" Type="http://schemas.openxmlformats.org/officeDocument/2006/relationships/image" Target="../media/e3910604_27a8_11ef_a5d4_047c1617b143_a73d6aa5_3fbb_11ef_a5f3_047c1617b14338.jpeg"/><Relationship Id="rId39" Type="http://schemas.openxmlformats.org/officeDocument/2006/relationships/image" Target="../media/e3910606_27a8_11ef_a5d4_047c1617b143_a73d6aa6_3fbb_11ef_a5f3_047c1617b14339.jpeg"/><Relationship Id="rId40" Type="http://schemas.openxmlformats.org/officeDocument/2006/relationships/image" Target="../media/e3910608_27a8_11ef_a5d4_047c1617b143_a73d6aa7_3fbb_11ef_a5f3_047c1617b14340.jpeg"/><Relationship Id="rId41" Type="http://schemas.openxmlformats.org/officeDocument/2006/relationships/image" Target="../media/e391060a_27a8_11ef_a5d4_047c1617b143_a73d6aa8_3fbb_11ef_a5f3_047c1617b14341.jpeg"/><Relationship Id="rId42" Type="http://schemas.openxmlformats.org/officeDocument/2006/relationships/image" Target="../media/e391060c_27a8_11ef_a5d4_047c1617b143_a73d6aa9_3fbb_11ef_a5f3_047c1617b14342.jpeg"/><Relationship Id="rId43" Type="http://schemas.openxmlformats.org/officeDocument/2006/relationships/image" Target="../media/e391060e_27a8_11ef_a5d4_047c1617b143_a73d6aaa_3fbb_11ef_a5f3_047c1617b14343.jpeg"/><Relationship Id="rId44" Type="http://schemas.openxmlformats.org/officeDocument/2006/relationships/image" Target="../media/e3910610_27a8_11ef_a5d4_047c1617b143_a73d6aab_3fbb_11ef_a5f3_047c1617b14344.jpeg"/><Relationship Id="rId45" Type="http://schemas.openxmlformats.org/officeDocument/2006/relationships/image" Target="../media/e3910612_27a8_11ef_a5d4_047c1617b143_a73d6aac_3fbb_11ef_a5f3_047c1617b14345.jpeg"/><Relationship Id="rId46" Type="http://schemas.openxmlformats.org/officeDocument/2006/relationships/image" Target="../media/e3910614_27a8_11ef_a5d4_047c1617b143_a73d6aad_3fbb_11ef_a5f3_047c1617b14346.jpeg"/><Relationship Id="rId47" Type="http://schemas.openxmlformats.org/officeDocument/2006/relationships/image" Target="../media/e3910616_27a8_11ef_a5d4_047c1617b143_a73d6aae_3fbb_11ef_a5f3_047c1617b14347.jpeg"/><Relationship Id="rId48" Type="http://schemas.openxmlformats.org/officeDocument/2006/relationships/image" Target="../media/e3910618_27a8_11ef_a5d4_047c1617b143_a73d6aaf_3fbb_11ef_a5f3_047c1617b14348.jpeg"/><Relationship Id="rId49" Type="http://schemas.openxmlformats.org/officeDocument/2006/relationships/image" Target="../media/e391061a_27a8_11ef_a5d4_047c1617b143_a73d6ab2_3fbb_11ef_a5f3_047c1617b14349.jpeg"/><Relationship Id="rId50" Type="http://schemas.openxmlformats.org/officeDocument/2006/relationships/image" Target="../media/e391061c_27a8_11ef_a5d4_047c1617b143_a73d6ab4_3fbb_11ef_a5f3_047c1617b14350.jpeg"/><Relationship Id="rId51" Type="http://schemas.openxmlformats.org/officeDocument/2006/relationships/image" Target="../media/e391061e_27a8_11ef_a5d4_047c1617b143_a73d6ab5_3fbb_11ef_a5f3_047c1617b14351.jpeg"/><Relationship Id="rId52" Type="http://schemas.openxmlformats.org/officeDocument/2006/relationships/image" Target="../media/e3910620_27a8_11ef_a5d4_047c1617b143_a73d6ab6_3fbb_11ef_a5f3_047c1617b14352.jpeg"/><Relationship Id="rId53" Type="http://schemas.openxmlformats.org/officeDocument/2006/relationships/image" Target="../media/e3910622_27a8_11ef_a5d4_047c1617b143_a73d6ab7_3fbb_11ef_a5f3_047c1617b14353.jpeg"/><Relationship Id="rId54" Type="http://schemas.openxmlformats.org/officeDocument/2006/relationships/image" Target="../media/e3910624_27a8_11ef_a5d4_047c1617b143_a73d6ab9_3fbb_11ef_a5f3_047c1617b14354.jpeg"/><Relationship Id="rId55" Type="http://schemas.openxmlformats.org/officeDocument/2006/relationships/image" Target="../media/e3910626_27a8_11ef_a5d4_047c1617b143_a73d6aba_3fbb_11ef_a5f3_047c1617b14355.jpeg"/><Relationship Id="rId56" Type="http://schemas.openxmlformats.org/officeDocument/2006/relationships/image" Target="../media/e3910628_27a8_11ef_a5d4_047c1617b143_a73d6abb_3fbb_11ef_a5f3_047c1617b14356.jpeg"/><Relationship Id="rId57" Type="http://schemas.openxmlformats.org/officeDocument/2006/relationships/image" Target="../media/e391062a_27a8_11ef_a5d4_047c1617b143_a73d6abc_3fbb_11ef_a5f3_047c1617b14357.jpeg"/><Relationship Id="rId58" Type="http://schemas.openxmlformats.org/officeDocument/2006/relationships/image" Target="../media/e391062c_27a8_11ef_a5d4_047c1617b143_a73d6abd_3fbb_11ef_a5f3_047c1617b14358.jpeg"/><Relationship Id="rId59" Type="http://schemas.openxmlformats.org/officeDocument/2006/relationships/image" Target="../media/e391062e_27a8_11ef_a5d4_047c1617b143_a73d6abe_3fbb_11ef_a5f3_047c1617b14359.jpeg"/><Relationship Id="rId60" Type="http://schemas.openxmlformats.org/officeDocument/2006/relationships/image" Target="../media/e3910630_27a8_11ef_a5d4_047c1617b143_a73d6abf_3fbb_11ef_a5f3_047c1617b14360.jpeg"/><Relationship Id="rId61" Type="http://schemas.openxmlformats.org/officeDocument/2006/relationships/image" Target="../media/e3910632_27a8_11ef_a5d4_047c1617b143_a73d6ac0_3fbb_11ef_a5f3_047c1617b14361.jpeg"/><Relationship Id="rId62" Type="http://schemas.openxmlformats.org/officeDocument/2006/relationships/image" Target="../media/e3910634_27a8_11ef_a5d4_047c1617b143_a73d6ac2_3fbb_11ef_a5f3_047c1617b14362.jpeg"/><Relationship Id="rId63" Type="http://schemas.openxmlformats.org/officeDocument/2006/relationships/image" Target="../media/e3910636_27a8_11ef_a5d4_047c1617b143_a73d6ac3_3fbb_11ef_a5f3_047c1617b14363.jpeg"/><Relationship Id="rId64" Type="http://schemas.openxmlformats.org/officeDocument/2006/relationships/image" Target="../media/e3910638_27a8_11ef_a5d4_047c1617b143_a73d6ac4_3fbb_11ef_a5f3_047c1617b14364.jpeg"/><Relationship Id="rId65" Type="http://schemas.openxmlformats.org/officeDocument/2006/relationships/image" Target="../media/e391063a_27a8_11ef_a5d4_047c1617b143_a73d6ac5_3fbb_11ef_a5f3_047c1617b14365.jpeg"/><Relationship Id="rId66" Type="http://schemas.openxmlformats.org/officeDocument/2006/relationships/image" Target="../media/e391063c_27a8_11ef_a5d4_047c1617b143_a73d6ac6_3fbb_11ef_a5f3_047c1617b14366.jpeg"/><Relationship Id="rId67" Type="http://schemas.openxmlformats.org/officeDocument/2006/relationships/image" Target="../media/e391063e_27a8_11ef_a5d4_047c1617b143_a73d6ac7_3fbb_11ef_a5f3_047c1617b14367.jpeg"/><Relationship Id="rId68" Type="http://schemas.openxmlformats.org/officeDocument/2006/relationships/image" Target="../media/e3910640_27a8_11ef_a5d4_047c1617b143_a73d6ac8_3fbb_11ef_a5f3_047c1617b14368.jpeg"/><Relationship Id="rId69" Type="http://schemas.openxmlformats.org/officeDocument/2006/relationships/image" Target="../media/4a43e7ca_2d3e_11ef_a5db_047c1617b143_4b3c1c47_5a46_11f0_a775_047c1617b143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883194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J4*7550.55</f>
        <v>0</v>
      </c>
      <c r="L4" s="5"/>
    </row>
    <row r="5" spans="1:12" customHeight="1" ht="105" outlineLevel="3">
      <c r="A5" s="1"/>
      <c r="B5" s="1">
        <v>883195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-1</v>
      </c>
      <c r="H5" s="2">
        <v>0</v>
      </c>
      <c r="I5" s="1">
        <v>0</v>
      </c>
      <c r="J5" s="3" t="s">
        <v>16</v>
      </c>
      <c r="K5" s="2" t="str">
        <f>J5*10281.60</f>
        <v>0</v>
      </c>
      <c r="L5" s="5"/>
    </row>
    <row r="6" spans="1:12" customHeight="1" ht="105" outlineLevel="3">
      <c r="A6" s="1"/>
      <c r="B6" s="1">
        <v>883196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J6*11122.65</f>
        <v>0</v>
      </c>
      <c r="L6" s="5"/>
    </row>
    <row r="7" spans="1:12" customHeight="1" ht="105" outlineLevel="3">
      <c r="A7" s="1"/>
      <c r="B7" s="1">
        <v>883197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J7*15072.75</f>
        <v>0</v>
      </c>
      <c r="L7" s="5"/>
    </row>
    <row r="8" spans="1:12" customHeight="1" ht="105" outlineLevel="3">
      <c r="A8" s="1"/>
      <c r="B8" s="1">
        <v>883198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J8*15800.40</f>
        <v>0</v>
      </c>
      <c r="L8" s="5"/>
    </row>
    <row r="9" spans="1:12" customHeight="1" ht="105" outlineLevel="3">
      <c r="A9" s="1"/>
      <c r="B9" s="1">
        <v>883199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J9*44037.00</f>
        <v>0</v>
      </c>
      <c r="L9" s="5"/>
    </row>
    <row r="10" spans="1:12" customHeight="1" ht="105" outlineLevel="3">
      <c r="A10" s="1"/>
      <c r="B10" s="1">
        <v>883200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16</v>
      </c>
      <c r="K10" s="2" t="str">
        <f>J10*47769.75</f>
        <v>0</v>
      </c>
      <c r="L10" s="5"/>
    </row>
    <row r="11" spans="1:12" customHeight="1" ht="105" outlineLevel="3">
      <c r="A11" s="1"/>
      <c r="B11" s="1">
        <v>883201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16</v>
      </c>
      <c r="K11" s="2" t="str">
        <f>J11*52182.90</f>
        <v>0</v>
      </c>
      <c r="L11" s="5"/>
    </row>
    <row r="12" spans="1:12" customHeight="1" ht="105" outlineLevel="3">
      <c r="A12" s="1"/>
      <c r="B12" s="1">
        <v>883202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16</v>
      </c>
      <c r="K12" s="2" t="str">
        <f>J12*41013.00</f>
        <v>0</v>
      </c>
      <c r="L12" s="5"/>
    </row>
    <row r="13" spans="1:12" customHeight="1" ht="105" outlineLevel="3">
      <c r="A13" s="1"/>
      <c r="B13" s="1">
        <v>883203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16</v>
      </c>
      <c r="K13" s="2" t="str">
        <f>J13*20279.70</f>
        <v>0</v>
      </c>
      <c r="L13" s="5"/>
    </row>
    <row r="14" spans="1:12" customHeight="1" ht="105" outlineLevel="3">
      <c r="A14" s="1"/>
      <c r="B14" s="1">
        <v>883204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16</v>
      </c>
      <c r="K14" s="2" t="str">
        <f>J14*27216.00</f>
        <v>0</v>
      </c>
      <c r="L14" s="5"/>
    </row>
    <row r="15" spans="1:12" customHeight="1" ht="105" outlineLevel="3">
      <c r="A15" s="1"/>
      <c r="B15" s="1">
        <v>883205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-1</v>
      </c>
      <c r="H15" s="2">
        <v>0</v>
      </c>
      <c r="I15" s="1">
        <v>0</v>
      </c>
      <c r="J15" s="3" t="s">
        <v>16</v>
      </c>
      <c r="K15" s="2" t="str">
        <f>J15*28066.50</f>
        <v>0</v>
      </c>
      <c r="L15" s="5"/>
    </row>
    <row r="16" spans="1:12" customHeight="1" ht="105" outlineLevel="3">
      <c r="A16" s="1"/>
      <c r="B16" s="1">
        <v>883206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16</v>
      </c>
      <c r="K16" s="2" t="str">
        <f>J16*43394.40</f>
        <v>0</v>
      </c>
      <c r="L16" s="5"/>
    </row>
    <row r="17" spans="1:12" customHeight="1" ht="105" outlineLevel="3">
      <c r="A17" s="1"/>
      <c r="B17" s="1">
        <v>883207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16</v>
      </c>
      <c r="K17" s="2" t="str">
        <f>J17*7635.60</f>
        <v>0</v>
      </c>
      <c r="L17" s="5"/>
    </row>
    <row r="18" spans="1:12" customHeight="1" ht="105" outlineLevel="3">
      <c r="A18" s="1"/>
      <c r="B18" s="1">
        <v>883208</v>
      </c>
      <c r="C18" s="1" t="s">
        <v>69</v>
      </c>
      <c r="D18" s="1" t="s">
        <v>70</v>
      </c>
      <c r="E18" s="2" t="s">
        <v>71</v>
      </c>
      <c r="F18" s="2" t="s">
        <v>68</v>
      </c>
      <c r="G18" s="2">
        <v>0</v>
      </c>
      <c r="H18" s="2">
        <v>0</v>
      </c>
      <c r="I18" s="1">
        <v>0</v>
      </c>
      <c r="J18" s="3" t="s">
        <v>16</v>
      </c>
      <c r="K18" s="2" t="str">
        <f>J18*7635.60</f>
        <v>0</v>
      </c>
      <c r="L18" s="5"/>
    </row>
    <row r="19" spans="1:12" customHeight="1" ht="105" outlineLevel="3">
      <c r="A19" s="1"/>
      <c r="B19" s="1">
        <v>883209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16</v>
      </c>
      <c r="K19" s="2" t="str">
        <f>J19*8089.20</f>
        <v>0</v>
      </c>
      <c r="L19" s="5"/>
    </row>
    <row r="20" spans="1:12" customHeight="1" ht="105" outlineLevel="3">
      <c r="A20" s="1"/>
      <c r="B20" s="1">
        <v>883210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16</v>
      </c>
      <c r="K20" s="2" t="str">
        <f>J20*9639.00</f>
        <v>0</v>
      </c>
      <c r="L20" s="5"/>
    </row>
    <row r="21" spans="1:12" customHeight="1" ht="105" outlineLevel="3">
      <c r="A21" s="1"/>
      <c r="B21" s="1">
        <v>883211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0</v>
      </c>
      <c r="H21" s="2">
        <v>0</v>
      </c>
      <c r="I21" s="1">
        <v>0</v>
      </c>
      <c r="J21" s="3" t="s">
        <v>16</v>
      </c>
      <c r="K21" s="2" t="str">
        <f>J21*21168.00</f>
        <v>0</v>
      </c>
      <c r="L21" s="5"/>
    </row>
    <row r="22" spans="1:12" customHeight="1" ht="105" outlineLevel="3">
      <c r="A22" s="1"/>
      <c r="B22" s="1">
        <v>883212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0</v>
      </c>
      <c r="H22" s="2">
        <v>0</v>
      </c>
      <c r="I22" s="1">
        <v>0</v>
      </c>
      <c r="J22" s="3" t="s">
        <v>16</v>
      </c>
      <c r="K22" s="2" t="str">
        <f>J22*22415.40</f>
        <v>0</v>
      </c>
      <c r="L22" s="5"/>
    </row>
    <row r="23" spans="1:12" customHeight="1" ht="105" outlineLevel="3">
      <c r="A23" s="1"/>
      <c r="B23" s="1">
        <v>883213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-1</v>
      </c>
      <c r="H23" s="2">
        <v>0</v>
      </c>
      <c r="I23" s="1">
        <v>0</v>
      </c>
      <c r="J23" s="3" t="s">
        <v>16</v>
      </c>
      <c r="K23" s="2" t="str">
        <f>J23*23861.25</f>
        <v>0</v>
      </c>
      <c r="L23" s="5"/>
    </row>
    <row r="24" spans="1:12" customHeight="1" ht="105" outlineLevel="3">
      <c r="A24" s="1"/>
      <c r="B24" s="1">
        <v>883214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16</v>
      </c>
      <c r="K24" s="2" t="str">
        <f>J24*18786.60</f>
        <v>0</v>
      </c>
      <c r="L24" s="5"/>
    </row>
    <row r="25" spans="1:12" customHeight="1" ht="105" outlineLevel="3">
      <c r="A25" s="1"/>
      <c r="B25" s="1">
        <v>883215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0</v>
      </c>
      <c r="I25" s="1">
        <v>0</v>
      </c>
      <c r="J25" s="3" t="s">
        <v>16</v>
      </c>
      <c r="K25" s="2" t="str">
        <f>J25*13891.50</f>
        <v>0</v>
      </c>
      <c r="L25" s="5"/>
    </row>
    <row r="26" spans="1:12" customHeight="1" ht="105" outlineLevel="3">
      <c r="A26" s="1"/>
      <c r="B26" s="1">
        <v>883216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0</v>
      </c>
      <c r="H26" s="2">
        <v>0</v>
      </c>
      <c r="I26" s="1">
        <v>0</v>
      </c>
      <c r="J26" s="3" t="s">
        <v>16</v>
      </c>
      <c r="K26" s="2" t="str">
        <f>J26*17775.45</f>
        <v>0</v>
      </c>
      <c r="L26" s="5"/>
    </row>
    <row r="27" spans="1:12" customHeight="1" ht="105" outlineLevel="3">
      <c r="A27" s="1"/>
      <c r="B27" s="1">
        <v>883217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0</v>
      </c>
      <c r="H27" s="2">
        <v>0</v>
      </c>
      <c r="I27" s="1">
        <v>0</v>
      </c>
      <c r="J27" s="3" t="s">
        <v>16</v>
      </c>
      <c r="K27" s="2" t="str">
        <f>J27*14742.00</f>
        <v>0</v>
      </c>
      <c r="L27" s="5"/>
    </row>
    <row r="28" spans="1:12" customHeight="1" ht="105" outlineLevel="3">
      <c r="A28" s="1"/>
      <c r="B28" s="1">
        <v>883218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-3</v>
      </c>
      <c r="H28" s="2">
        <v>0</v>
      </c>
      <c r="I28" s="1">
        <v>0</v>
      </c>
      <c r="J28" s="3" t="s">
        <v>16</v>
      </c>
      <c r="K28" s="2" t="str">
        <f>J28*3685.50</f>
        <v>0</v>
      </c>
      <c r="L28" s="5"/>
    </row>
    <row r="29" spans="1:12" customHeight="1" ht="105" outlineLevel="3">
      <c r="A29" s="1"/>
      <c r="B29" s="1">
        <v>883219</v>
      </c>
      <c r="C29" s="1" t="s">
        <v>112</v>
      </c>
      <c r="D29" s="1" t="s">
        <v>113</v>
      </c>
      <c r="E29" s="2" t="s">
        <v>114</v>
      </c>
      <c r="F29" s="2" t="s">
        <v>111</v>
      </c>
      <c r="G29" s="2">
        <v>-2</v>
      </c>
      <c r="H29" s="2">
        <v>0</v>
      </c>
      <c r="I29" s="1">
        <v>0</v>
      </c>
      <c r="J29" s="3" t="s">
        <v>16</v>
      </c>
      <c r="K29" s="2" t="str">
        <f>J29*3685.50</f>
        <v>0</v>
      </c>
      <c r="L29" s="5"/>
    </row>
    <row r="30" spans="1:12" customHeight="1" ht="105" outlineLevel="3">
      <c r="A30" s="1"/>
      <c r="B30" s="1">
        <v>883220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16</v>
      </c>
      <c r="K30" s="2" t="str">
        <f>J30*3024.00</f>
        <v>0</v>
      </c>
      <c r="L30" s="5"/>
    </row>
    <row r="31" spans="1:12" customHeight="1" ht="105" outlineLevel="3">
      <c r="A31" s="1"/>
      <c r="B31" s="1">
        <v>883221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3</v>
      </c>
      <c r="H31" s="2">
        <v>0</v>
      </c>
      <c r="I31" s="1">
        <v>0</v>
      </c>
      <c r="J31" s="3" t="s">
        <v>16</v>
      </c>
      <c r="K31" s="2" t="str">
        <f>J31*4158.00</f>
        <v>0</v>
      </c>
      <c r="L31" s="5"/>
    </row>
    <row r="32" spans="1:12" customHeight="1" ht="105" outlineLevel="3">
      <c r="A32" s="1"/>
      <c r="B32" s="1">
        <v>883222</v>
      </c>
      <c r="C32" s="1" t="s">
        <v>123</v>
      </c>
      <c r="D32" s="1" t="s">
        <v>124</v>
      </c>
      <c r="E32" s="2" t="s">
        <v>125</v>
      </c>
      <c r="F32" s="2" t="s">
        <v>126</v>
      </c>
      <c r="G32" s="2">
        <v>0</v>
      </c>
      <c r="H32" s="2">
        <v>0</v>
      </c>
      <c r="I32" s="1">
        <v>0</v>
      </c>
      <c r="J32" s="3" t="s">
        <v>16</v>
      </c>
      <c r="K32" s="2" t="str">
        <f>J32*8249.85</f>
        <v>0</v>
      </c>
      <c r="L32" s="5"/>
    </row>
    <row r="33" spans="1:12" customHeight="1" ht="105" outlineLevel="3">
      <c r="A33" s="1"/>
      <c r="B33" s="1">
        <v>883223</v>
      </c>
      <c r="C33" s="1" t="s">
        <v>127</v>
      </c>
      <c r="D33" s="1" t="s">
        <v>128</v>
      </c>
      <c r="E33" s="2" t="s">
        <v>129</v>
      </c>
      <c r="F33" s="2" t="s">
        <v>122</v>
      </c>
      <c r="G33" s="2">
        <v>0</v>
      </c>
      <c r="H33" s="2">
        <v>0</v>
      </c>
      <c r="I33" s="1">
        <v>0</v>
      </c>
      <c r="J33" s="3" t="s">
        <v>16</v>
      </c>
      <c r="K33" s="2" t="str">
        <f>J33*4158.00</f>
        <v>0</v>
      </c>
      <c r="L33" s="5"/>
    </row>
    <row r="34" spans="1:12" customHeight="1" ht="105" outlineLevel="3">
      <c r="A34" s="1"/>
      <c r="B34" s="1">
        <v>883224</v>
      </c>
      <c r="C34" s="1" t="s">
        <v>130</v>
      </c>
      <c r="D34" s="1" t="s">
        <v>131</v>
      </c>
      <c r="E34" s="2" t="s">
        <v>132</v>
      </c>
      <c r="F34" s="2" t="s">
        <v>133</v>
      </c>
      <c r="G34" s="2">
        <v>0</v>
      </c>
      <c r="H34" s="2">
        <v>0</v>
      </c>
      <c r="I34" s="1">
        <v>0</v>
      </c>
      <c r="J34" s="3" t="s">
        <v>16</v>
      </c>
      <c r="K34" s="2" t="str">
        <f>J34*841.05</f>
        <v>0</v>
      </c>
      <c r="L34" s="5"/>
    </row>
    <row r="35" spans="1:12" customHeight="1" ht="105" outlineLevel="3">
      <c r="A35" s="1"/>
      <c r="B35" s="1">
        <v>883225</v>
      </c>
      <c r="C35" s="1" t="s">
        <v>134</v>
      </c>
      <c r="D35" s="1" t="s">
        <v>135</v>
      </c>
      <c r="E35" s="2" t="s">
        <v>136</v>
      </c>
      <c r="F35" s="2" t="s">
        <v>137</v>
      </c>
      <c r="G35" s="2">
        <v>0</v>
      </c>
      <c r="H35" s="2">
        <v>0</v>
      </c>
      <c r="I35" s="1">
        <v>0</v>
      </c>
      <c r="J35" s="3" t="s">
        <v>16</v>
      </c>
      <c r="K35" s="2" t="str">
        <f>J35*850.50</f>
        <v>0</v>
      </c>
      <c r="L35" s="5"/>
    </row>
    <row r="36" spans="1:12" customHeight="1" ht="105" outlineLevel="3">
      <c r="A36" s="1"/>
      <c r="B36" s="1">
        <v>883226</v>
      </c>
      <c r="C36" s="1" t="s">
        <v>138</v>
      </c>
      <c r="D36" s="1" t="s">
        <v>139</v>
      </c>
      <c r="E36" s="2" t="s">
        <v>140</v>
      </c>
      <c r="F36" s="2" t="s">
        <v>137</v>
      </c>
      <c r="G36" s="2">
        <v>0</v>
      </c>
      <c r="H36" s="2">
        <v>0</v>
      </c>
      <c r="I36" s="1">
        <v>0</v>
      </c>
      <c r="J36" s="3" t="s">
        <v>16</v>
      </c>
      <c r="K36" s="2" t="str">
        <f>J36*850.50</f>
        <v>0</v>
      </c>
      <c r="L36" s="5"/>
    </row>
    <row r="37" spans="1:12" customHeight="1" ht="105" outlineLevel="3">
      <c r="A37" s="1"/>
      <c r="B37" s="1">
        <v>883227</v>
      </c>
      <c r="C37" s="1" t="s">
        <v>141</v>
      </c>
      <c r="D37" s="1" t="s">
        <v>142</v>
      </c>
      <c r="E37" s="2" t="s">
        <v>143</v>
      </c>
      <c r="F37" s="2" t="s">
        <v>144</v>
      </c>
      <c r="G37" s="2">
        <v>-8</v>
      </c>
      <c r="H37" s="2">
        <v>0</v>
      </c>
      <c r="I37" s="1">
        <v>0</v>
      </c>
      <c r="J37" s="3" t="s">
        <v>16</v>
      </c>
      <c r="K37" s="2" t="str">
        <f>J37*444.15</f>
        <v>0</v>
      </c>
      <c r="L37" s="5"/>
    </row>
    <row r="38" spans="1:12" customHeight="1" ht="105" outlineLevel="3">
      <c r="A38" s="1"/>
      <c r="B38" s="1">
        <v>883228</v>
      </c>
      <c r="C38" s="1" t="s">
        <v>145</v>
      </c>
      <c r="D38" s="1" t="s">
        <v>146</v>
      </c>
      <c r="E38" s="2" t="s">
        <v>147</v>
      </c>
      <c r="F38" s="2" t="s">
        <v>148</v>
      </c>
      <c r="G38" s="2">
        <v>0</v>
      </c>
      <c r="H38" s="2">
        <v>0</v>
      </c>
      <c r="I38" s="1">
        <v>0</v>
      </c>
      <c r="J38" s="3" t="s">
        <v>16</v>
      </c>
      <c r="K38" s="2" t="str">
        <f>J38*519.75</f>
        <v>0</v>
      </c>
      <c r="L38" s="5"/>
    </row>
    <row r="39" spans="1:12" customHeight="1" ht="105" outlineLevel="3">
      <c r="A39" s="1"/>
      <c r="B39" s="1">
        <v>883229</v>
      </c>
      <c r="C39" s="1" t="s">
        <v>149</v>
      </c>
      <c r="D39" s="1" t="s">
        <v>150</v>
      </c>
      <c r="E39" s="2" t="s">
        <v>151</v>
      </c>
      <c r="F39" s="2" t="s">
        <v>137</v>
      </c>
      <c r="G39" s="2">
        <v>0</v>
      </c>
      <c r="H39" s="2">
        <v>0</v>
      </c>
      <c r="I39" s="1">
        <v>0</v>
      </c>
      <c r="J39" s="3" t="s">
        <v>16</v>
      </c>
      <c r="K39" s="2" t="str">
        <f>J39*850.50</f>
        <v>0</v>
      </c>
      <c r="L39" s="5"/>
    </row>
    <row r="40" spans="1:12" customHeight="1" ht="105" outlineLevel="3">
      <c r="A40" s="1"/>
      <c r="B40" s="1">
        <v>883230</v>
      </c>
      <c r="C40" s="1" t="s">
        <v>152</v>
      </c>
      <c r="D40" s="1" t="s">
        <v>153</v>
      </c>
      <c r="E40" s="2" t="s">
        <v>154</v>
      </c>
      <c r="F40" s="2" t="s">
        <v>137</v>
      </c>
      <c r="G40" s="2">
        <v>0</v>
      </c>
      <c r="H40" s="2">
        <v>0</v>
      </c>
      <c r="I40" s="1">
        <v>0</v>
      </c>
      <c r="J40" s="3" t="s">
        <v>16</v>
      </c>
      <c r="K40" s="2" t="str">
        <f>J40*850.50</f>
        <v>0</v>
      </c>
      <c r="L40" s="5"/>
    </row>
    <row r="41" spans="1:12" customHeight="1" ht="105" outlineLevel="3">
      <c r="A41" s="1"/>
      <c r="B41" s="1">
        <v>883231</v>
      </c>
      <c r="C41" s="1" t="s">
        <v>155</v>
      </c>
      <c r="D41" s="1" t="s">
        <v>156</v>
      </c>
      <c r="E41" s="2" t="s">
        <v>157</v>
      </c>
      <c r="F41" s="2" t="s">
        <v>137</v>
      </c>
      <c r="G41" s="2">
        <v>0</v>
      </c>
      <c r="H41" s="2">
        <v>0</v>
      </c>
      <c r="I41" s="1">
        <v>0</v>
      </c>
      <c r="J41" s="3" t="s">
        <v>16</v>
      </c>
      <c r="K41" s="2" t="str">
        <f>J41*850.50</f>
        <v>0</v>
      </c>
      <c r="L41" s="5"/>
    </row>
    <row r="42" spans="1:12" customHeight="1" ht="105" outlineLevel="3">
      <c r="A42" s="1"/>
      <c r="B42" s="1">
        <v>883232</v>
      </c>
      <c r="C42" s="1" t="s">
        <v>158</v>
      </c>
      <c r="D42" s="1" t="s">
        <v>159</v>
      </c>
      <c r="E42" s="2" t="s">
        <v>160</v>
      </c>
      <c r="F42" s="2" t="s">
        <v>137</v>
      </c>
      <c r="G42" s="2">
        <v>0</v>
      </c>
      <c r="H42" s="2">
        <v>0</v>
      </c>
      <c r="I42" s="1">
        <v>0</v>
      </c>
      <c r="J42" s="3" t="s">
        <v>16</v>
      </c>
      <c r="K42" s="2" t="str">
        <f>J42*850.50</f>
        <v>0</v>
      </c>
      <c r="L42" s="5"/>
    </row>
    <row r="43" spans="1:12" customHeight="1" ht="105" outlineLevel="3">
      <c r="A43" s="1"/>
      <c r="B43" s="1">
        <v>883233</v>
      </c>
      <c r="C43" s="1" t="s">
        <v>161</v>
      </c>
      <c r="D43" s="1" t="s">
        <v>162</v>
      </c>
      <c r="E43" s="2" t="s">
        <v>163</v>
      </c>
      <c r="F43" s="2" t="s">
        <v>164</v>
      </c>
      <c r="G43" s="2">
        <v>0</v>
      </c>
      <c r="H43" s="2">
        <v>0</v>
      </c>
      <c r="I43" s="1">
        <v>0</v>
      </c>
      <c r="J43" s="3" t="s">
        <v>16</v>
      </c>
      <c r="K43" s="2" t="str">
        <f>J43*2835.00</f>
        <v>0</v>
      </c>
      <c r="L43" s="5"/>
    </row>
    <row r="44" spans="1:12" customHeight="1" ht="105" outlineLevel="3">
      <c r="A44" s="1"/>
      <c r="B44" s="1">
        <v>883234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0</v>
      </c>
      <c r="H44" s="2">
        <v>0</v>
      </c>
      <c r="I44" s="1">
        <v>0</v>
      </c>
      <c r="J44" s="3" t="s">
        <v>16</v>
      </c>
      <c r="K44" s="2" t="str">
        <f>J44*3118.50</f>
        <v>0</v>
      </c>
      <c r="L44" s="5"/>
    </row>
    <row r="45" spans="1:12" customHeight="1" ht="105" outlineLevel="3">
      <c r="A45" s="1"/>
      <c r="B45" s="1">
        <v>883235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16</v>
      </c>
      <c r="K45" s="2" t="str">
        <f>J45*1549.80</f>
        <v>0</v>
      </c>
      <c r="L45" s="5"/>
    </row>
    <row r="46" spans="1:12" customHeight="1" ht="105" outlineLevel="3">
      <c r="A46" s="1"/>
      <c r="B46" s="1">
        <v>883236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0</v>
      </c>
      <c r="H46" s="2">
        <v>0</v>
      </c>
      <c r="I46" s="1">
        <v>0</v>
      </c>
      <c r="J46" s="3" t="s">
        <v>16</v>
      </c>
      <c r="K46" s="2" t="str">
        <f>J46*2173.50</f>
        <v>0</v>
      </c>
      <c r="L46" s="5"/>
    </row>
    <row r="47" spans="1:12" customHeight="1" ht="105" outlineLevel="3">
      <c r="A47" s="1"/>
      <c r="B47" s="1">
        <v>883237</v>
      </c>
      <c r="C47" s="1" t="s">
        <v>177</v>
      </c>
      <c r="D47" s="1" t="s">
        <v>178</v>
      </c>
      <c r="E47" s="2" t="s">
        <v>179</v>
      </c>
      <c r="F47" s="2" t="s">
        <v>180</v>
      </c>
      <c r="G47" s="2">
        <v>0</v>
      </c>
      <c r="H47" s="2">
        <v>0</v>
      </c>
      <c r="I47" s="1">
        <v>0</v>
      </c>
      <c r="J47" s="3" t="s">
        <v>16</v>
      </c>
      <c r="K47" s="2" t="str">
        <f>J47*1871.10</f>
        <v>0</v>
      </c>
      <c r="L47" s="5"/>
    </row>
    <row r="48" spans="1:12" customHeight="1" ht="105" outlineLevel="3">
      <c r="A48" s="1"/>
      <c r="B48" s="1">
        <v>883238</v>
      </c>
      <c r="C48" s="1" t="s">
        <v>181</v>
      </c>
      <c r="D48" s="1" t="s">
        <v>182</v>
      </c>
      <c r="E48" s="2" t="s">
        <v>183</v>
      </c>
      <c r="F48" s="2" t="s">
        <v>184</v>
      </c>
      <c r="G48" s="2">
        <v>0</v>
      </c>
      <c r="H48" s="2">
        <v>0</v>
      </c>
      <c r="I48" s="1">
        <v>0</v>
      </c>
      <c r="J48" s="3" t="s">
        <v>16</v>
      </c>
      <c r="K48" s="2" t="str">
        <f>J48*1030.05</f>
        <v>0</v>
      </c>
      <c r="L48" s="5"/>
    </row>
    <row r="49" spans="1:12" customHeight="1" ht="105" outlineLevel="3">
      <c r="A49" s="1"/>
      <c r="B49" s="1">
        <v>883239</v>
      </c>
      <c r="C49" s="1" t="s">
        <v>185</v>
      </c>
      <c r="D49" s="1" t="s">
        <v>186</v>
      </c>
      <c r="E49" s="2" t="s">
        <v>187</v>
      </c>
      <c r="F49" s="2" t="s">
        <v>188</v>
      </c>
      <c r="G49" s="2">
        <v>0</v>
      </c>
      <c r="H49" s="2">
        <v>0</v>
      </c>
      <c r="I49" s="1">
        <v>0</v>
      </c>
      <c r="J49" s="3" t="s">
        <v>16</v>
      </c>
      <c r="K49" s="2" t="str">
        <f>J49*151.20</f>
        <v>0</v>
      </c>
      <c r="L49" s="5"/>
    </row>
    <row r="50" spans="1:12" customHeight="1" ht="105" outlineLevel="3">
      <c r="A50" s="1"/>
      <c r="B50" s="1">
        <v>883240</v>
      </c>
      <c r="C50" s="1" t="s">
        <v>189</v>
      </c>
      <c r="D50" s="1" t="s">
        <v>190</v>
      </c>
      <c r="E50" s="2" t="s">
        <v>191</v>
      </c>
      <c r="F50" s="2" t="s">
        <v>180</v>
      </c>
      <c r="G50" s="2">
        <v>0</v>
      </c>
      <c r="H50" s="2">
        <v>0</v>
      </c>
      <c r="I50" s="1">
        <v>0</v>
      </c>
      <c r="J50" s="3" t="s">
        <v>16</v>
      </c>
      <c r="K50" s="2" t="str">
        <f>J50*1871.10</f>
        <v>0</v>
      </c>
      <c r="L50" s="5"/>
    </row>
    <row r="51" spans="1:12" customHeight="1" ht="105" outlineLevel="3">
      <c r="A51" s="1"/>
      <c r="B51" s="1">
        <v>883241</v>
      </c>
      <c r="C51" s="1" t="s">
        <v>192</v>
      </c>
      <c r="D51" s="1" t="s">
        <v>193</v>
      </c>
      <c r="E51" s="2" t="s">
        <v>194</v>
      </c>
      <c r="F51" s="2" t="s">
        <v>195</v>
      </c>
      <c r="G51" s="2">
        <v>-4</v>
      </c>
      <c r="H51" s="2">
        <v>0</v>
      </c>
      <c r="I51" s="1">
        <v>0</v>
      </c>
      <c r="J51" s="3" t="s">
        <v>16</v>
      </c>
      <c r="K51" s="2" t="str">
        <f>J51*3402.00</f>
        <v>0</v>
      </c>
      <c r="L51" s="5"/>
    </row>
    <row r="52" spans="1:12" customHeight="1" ht="105" outlineLevel="3">
      <c r="A52" s="1"/>
      <c r="B52" s="1">
        <v>883242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-1</v>
      </c>
      <c r="H52" s="2">
        <v>0</v>
      </c>
      <c r="I52" s="1">
        <v>0</v>
      </c>
      <c r="J52" s="3" t="s">
        <v>16</v>
      </c>
      <c r="K52" s="2" t="str">
        <f>J52*3165.75</f>
        <v>0</v>
      </c>
      <c r="L52" s="5"/>
    </row>
    <row r="53" spans="1:12" customHeight="1" ht="105" outlineLevel="3">
      <c r="A53" s="1"/>
      <c r="B53" s="1">
        <v>883243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16</v>
      </c>
      <c r="K53" s="2" t="str">
        <f>J53*3515.40</f>
        <v>0</v>
      </c>
      <c r="L53" s="5"/>
    </row>
    <row r="54" spans="1:12" customHeight="1" ht="105" outlineLevel="3">
      <c r="A54" s="1"/>
      <c r="B54" s="1">
        <v>883244</v>
      </c>
      <c r="C54" s="1" t="s">
        <v>204</v>
      </c>
      <c r="D54" s="1" t="s">
        <v>205</v>
      </c>
      <c r="E54" s="2" t="s">
        <v>206</v>
      </c>
      <c r="F54" s="2" t="s">
        <v>207</v>
      </c>
      <c r="G54" s="2">
        <v>-1</v>
      </c>
      <c r="H54" s="2">
        <v>0</v>
      </c>
      <c r="I54" s="1">
        <v>0</v>
      </c>
      <c r="J54" s="3" t="s">
        <v>16</v>
      </c>
      <c r="K54" s="2" t="str">
        <f>J54*3213.00</f>
        <v>0</v>
      </c>
      <c r="L54" s="5"/>
    </row>
    <row r="55" spans="1:12" customHeight="1" ht="105" outlineLevel="3">
      <c r="A55" s="1"/>
      <c r="B55" s="1">
        <v>883245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-2</v>
      </c>
      <c r="H55" s="2">
        <v>0</v>
      </c>
      <c r="I55" s="1">
        <v>0</v>
      </c>
      <c r="J55" s="3" t="s">
        <v>16</v>
      </c>
      <c r="K55" s="2" t="str">
        <f>J55*4063.50</f>
        <v>0</v>
      </c>
      <c r="L55" s="5"/>
    </row>
    <row r="56" spans="1:12" customHeight="1" ht="105" outlineLevel="3">
      <c r="A56" s="1"/>
      <c r="B56" s="1">
        <v>883246</v>
      </c>
      <c r="C56" s="1" t="s">
        <v>212</v>
      </c>
      <c r="D56" s="1" t="s">
        <v>213</v>
      </c>
      <c r="E56" s="2" t="s">
        <v>214</v>
      </c>
      <c r="F56" s="2" t="s">
        <v>215</v>
      </c>
      <c r="G56" s="2">
        <v>-3</v>
      </c>
      <c r="H56" s="2">
        <v>0</v>
      </c>
      <c r="I56" s="1">
        <v>0</v>
      </c>
      <c r="J56" s="3" t="s">
        <v>16</v>
      </c>
      <c r="K56" s="2" t="str">
        <f>J56*4252.50</f>
        <v>0</v>
      </c>
      <c r="L56" s="5"/>
    </row>
    <row r="57" spans="1:12" customHeight="1" ht="105" outlineLevel="3">
      <c r="A57" s="1"/>
      <c r="B57" s="1">
        <v>883247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16</v>
      </c>
      <c r="K57" s="2" t="str">
        <f>J57*5197.50</f>
        <v>0</v>
      </c>
      <c r="L57" s="5"/>
    </row>
    <row r="58" spans="1:12" customHeight="1" ht="105" outlineLevel="3">
      <c r="A58" s="1"/>
      <c r="B58" s="1">
        <v>883248</v>
      </c>
      <c r="C58" s="1" t="s">
        <v>220</v>
      </c>
      <c r="D58" s="1" t="s">
        <v>221</v>
      </c>
      <c r="E58" s="2" t="s">
        <v>222</v>
      </c>
      <c r="F58" s="2" t="s">
        <v>223</v>
      </c>
      <c r="G58" s="2">
        <v>0</v>
      </c>
      <c r="H58" s="2">
        <v>0</v>
      </c>
      <c r="I58" s="1">
        <v>0</v>
      </c>
      <c r="J58" s="3" t="s">
        <v>16</v>
      </c>
      <c r="K58" s="2" t="str">
        <f>J58*2598.75</f>
        <v>0</v>
      </c>
      <c r="L58" s="5"/>
    </row>
    <row r="59" spans="1:12" customHeight="1" ht="105" outlineLevel="3">
      <c r="A59" s="1"/>
      <c r="B59" s="1">
        <v>883249</v>
      </c>
      <c r="C59" s="1" t="s">
        <v>224</v>
      </c>
      <c r="D59" s="1" t="s">
        <v>225</v>
      </c>
      <c r="E59" s="2" t="s">
        <v>226</v>
      </c>
      <c r="F59" s="2" t="s">
        <v>227</v>
      </c>
      <c r="G59" s="2">
        <v>0</v>
      </c>
      <c r="H59" s="2">
        <v>0</v>
      </c>
      <c r="I59" s="1">
        <v>0</v>
      </c>
      <c r="J59" s="3" t="s">
        <v>16</v>
      </c>
      <c r="K59" s="2" t="str">
        <f>J59*1134.00</f>
        <v>0</v>
      </c>
      <c r="L59" s="5"/>
    </row>
    <row r="60" spans="1:12" customHeight="1" ht="105" outlineLevel="3">
      <c r="A60" s="1"/>
      <c r="B60" s="1">
        <v>883250</v>
      </c>
      <c r="C60" s="1" t="s">
        <v>228</v>
      </c>
      <c r="D60" s="1" t="s">
        <v>229</v>
      </c>
      <c r="E60" s="2" t="s">
        <v>230</v>
      </c>
      <c r="F60" s="2" t="s">
        <v>231</v>
      </c>
      <c r="G60" s="2">
        <v>-1</v>
      </c>
      <c r="H60" s="2">
        <v>0</v>
      </c>
      <c r="I60" s="1">
        <v>0</v>
      </c>
      <c r="J60" s="3" t="s">
        <v>16</v>
      </c>
      <c r="K60" s="2" t="str">
        <f>J60*2551.50</f>
        <v>0</v>
      </c>
      <c r="L60" s="5"/>
    </row>
    <row r="61" spans="1:12" customHeight="1" ht="105" outlineLevel="3">
      <c r="A61" s="1"/>
      <c r="B61" s="1">
        <v>883251</v>
      </c>
      <c r="C61" s="1" t="s">
        <v>232</v>
      </c>
      <c r="D61" s="1" t="s">
        <v>233</v>
      </c>
      <c r="E61" s="2" t="s">
        <v>234</v>
      </c>
      <c r="F61" s="2" t="s">
        <v>235</v>
      </c>
      <c r="G61" s="2">
        <v>0</v>
      </c>
      <c r="H61" s="2">
        <v>0</v>
      </c>
      <c r="I61" s="1">
        <v>0</v>
      </c>
      <c r="J61" s="3" t="s">
        <v>16</v>
      </c>
      <c r="K61" s="2" t="str">
        <f>J61*1417.50</f>
        <v>0</v>
      </c>
      <c r="L61" s="5"/>
    </row>
    <row r="62" spans="1:12" customHeight="1" ht="105" outlineLevel="3">
      <c r="A62" s="1"/>
      <c r="B62" s="1">
        <v>883252</v>
      </c>
      <c r="C62" s="1" t="s">
        <v>236</v>
      </c>
      <c r="D62" s="1" t="s">
        <v>237</v>
      </c>
      <c r="E62" s="2" t="s">
        <v>238</v>
      </c>
      <c r="F62" s="2" t="s">
        <v>239</v>
      </c>
      <c r="G62" s="2">
        <v>0</v>
      </c>
      <c r="H62" s="2">
        <v>0</v>
      </c>
      <c r="I62" s="1">
        <v>0</v>
      </c>
      <c r="J62" s="3" t="s">
        <v>16</v>
      </c>
      <c r="K62" s="2" t="str">
        <f>J62*1323.00</f>
        <v>0</v>
      </c>
      <c r="L62" s="5"/>
    </row>
    <row r="63" spans="1:12" customHeight="1" ht="105" outlineLevel="3">
      <c r="A63" s="1"/>
      <c r="B63" s="1">
        <v>883253</v>
      </c>
      <c r="C63" s="1" t="s">
        <v>240</v>
      </c>
      <c r="D63" s="1" t="s">
        <v>241</v>
      </c>
      <c r="E63" s="2" t="s">
        <v>242</v>
      </c>
      <c r="F63" s="2" t="s">
        <v>243</v>
      </c>
      <c r="G63" s="2">
        <v>0</v>
      </c>
      <c r="H63" s="2">
        <v>0</v>
      </c>
      <c r="I63" s="1">
        <v>0</v>
      </c>
      <c r="J63" s="3" t="s">
        <v>16</v>
      </c>
      <c r="K63" s="2" t="str">
        <f>J63*1228.50</f>
        <v>0</v>
      </c>
      <c r="L63" s="5"/>
    </row>
    <row r="64" spans="1:12" customHeight="1" ht="105" outlineLevel="3">
      <c r="A64" s="1"/>
      <c r="B64" s="1">
        <v>883254</v>
      </c>
      <c r="C64" s="1" t="s">
        <v>244</v>
      </c>
      <c r="D64" s="1" t="s">
        <v>245</v>
      </c>
      <c r="E64" s="2" t="s">
        <v>246</v>
      </c>
      <c r="F64" s="2" t="s">
        <v>247</v>
      </c>
      <c r="G64" s="2">
        <v>0</v>
      </c>
      <c r="H64" s="2">
        <v>0</v>
      </c>
      <c r="I64" s="1">
        <v>0</v>
      </c>
      <c r="J64" s="3" t="s">
        <v>16</v>
      </c>
      <c r="K64" s="2" t="str">
        <f>J64*472.50</f>
        <v>0</v>
      </c>
      <c r="L64" s="5"/>
    </row>
    <row r="65" spans="1:12" customHeight="1" ht="105" outlineLevel="3">
      <c r="A65" s="1"/>
      <c r="B65" s="1">
        <v>883255</v>
      </c>
      <c r="C65" s="1" t="s">
        <v>248</v>
      </c>
      <c r="D65" s="1" t="s">
        <v>249</v>
      </c>
      <c r="E65" s="2" t="s">
        <v>250</v>
      </c>
      <c r="F65" s="2" t="s">
        <v>251</v>
      </c>
      <c r="G65" s="2">
        <v>0</v>
      </c>
      <c r="H65" s="2">
        <v>0</v>
      </c>
      <c r="I65" s="1">
        <v>0</v>
      </c>
      <c r="J65" s="3" t="s">
        <v>16</v>
      </c>
      <c r="K65" s="2" t="str">
        <f>J65*737.10</f>
        <v>0</v>
      </c>
      <c r="L65" s="5"/>
    </row>
    <row r="66" spans="1:12" customHeight="1" ht="105" outlineLevel="3">
      <c r="A66" s="1"/>
      <c r="B66" s="1">
        <v>883256</v>
      </c>
      <c r="C66" s="1" t="s">
        <v>252</v>
      </c>
      <c r="D66" s="1" t="s">
        <v>253</v>
      </c>
      <c r="E66" s="2" t="s">
        <v>254</v>
      </c>
      <c r="F66" s="2" t="s">
        <v>243</v>
      </c>
      <c r="G66" s="2">
        <v>0</v>
      </c>
      <c r="H66" s="2">
        <v>0</v>
      </c>
      <c r="I66" s="1">
        <v>0</v>
      </c>
      <c r="J66" s="3" t="s">
        <v>16</v>
      </c>
      <c r="K66" s="2" t="str">
        <f>J66*1228.50</f>
        <v>0</v>
      </c>
      <c r="L66" s="5"/>
    </row>
    <row r="67" spans="1:12" customHeight="1" ht="105" outlineLevel="3">
      <c r="A67" s="1"/>
      <c r="B67" s="1">
        <v>883257</v>
      </c>
      <c r="C67" s="1" t="s">
        <v>255</v>
      </c>
      <c r="D67" s="1" t="s">
        <v>256</v>
      </c>
      <c r="E67" s="2" t="s">
        <v>257</v>
      </c>
      <c r="F67" s="2" t="s">
        <v>243</v>
      </c>
      <c r="G67" s="2">
        <v>0</v>
      </c>
      <c r="H67" s="2">
        <v>0</v>
      </c>
      <c r="I67" s="1">
        <v>0</v>
      </c>
      <c r="J67" s="3" t="s">
        <v>16</v>
      </c>
      <c r="K67" s="2" t="str">
        <f>J67*1228.50</f>
        <v>0</v>
      </c>
      <c r="L67" s="5"/>
    </row>
    <row r="68" spans="1:12" customHeight="1" ht="105" outlineLevel="3">
      <c r="A68" s="1"/>
      <c r="B68" s="1">
        <v>883258</v>
      </c>
      <c r="C68" s="1" t="s">
        <v>258</v>
      </c>
      <c r="D68" s="1" t="s">
        <v>259</v>
      </c>
      <c r="E68" s="2" t="s">
        <v>260</v>
      </c>
      <c r="F68" s="2" t="s">
        <v>261</v>
      </c>
      <c r="G68" s="2">
        <v>0</v>
      </c>
      <c r="H68" s="2">
        <v>0</v>
      </c>
      <c r="I68" s="1">
        <v>0</v>
      </c>
      <c r="J68" s="3" t="s">
        <v>16</v>
      </c>
      <c r="K68" s="2" t="str">
        <f>J68*727.65</f>
        <v>0</v>
      </c>
      <c r="L68" s="5"/>
    </row>
    <row r="69" spans="1:12" customHeight="1" ht="105" outlineLevel="3">
      <c r="A69" s="1"/>
      <c r="B69" s="1">
        <v>883259</v>
      </c>
      <c r="C69" s="1" t="s">
        <v>262</v>
      </c>
      <c r="D69" s="1" t="s">
        <v>263</v>
      </c>
      <c r="E69" s="2" t="s">
        <v>264</v>
      </c>
      <c r="F69" s="2" t="s">
        <v>265</v>
      </c>
      <c r="G69" s="2">
        <v>0</v>
      </c>
      <c r="H69" s="2">
        <v>0</v>
      </c>
      <c r="I69" s="1">
        <v>0</v>
      </c>
      <c r="J69" s="3" t="s">
        <v>16</v>
      </c>
      <c r="K69" s="2" t="str">
        <f>J69*113.40</f>
        <v>0</v>
      </c>
      <c r="L69" s="5"/>
    </row>
    <row r="70" spans="1:12" customHeight="1" ht="105" outlineLevel="3">
      <c r="A70" s="1"/>
      <c r="B70" s="1">
        <v>883260</v>
      </c>
      <c r="C70" s="1" t="s">
        <v>266</v>
      </c>
      <c r="D70" s="1" t="s">
        <v>267</v>
      </c>
      <c r="E70" s="2" t="s">
        <v>268</v>
      </c>
      <c r="F70" s="2" t="s">
        <v>269</v>
      </c>
      <c r="G70" s="2">
        <v>0</v>
      </c>
      <c r="H70" s="2">
        <v>0</v>
      </c>
      <c r="I70" s="1">
        <v>0</v>
      </c>
      <c r="J70" s="3" t="s">
        <v>16</v>
      </c>
      <c r="K70" s="2" t="str">
        <f>J70*623.70</f>
        <v>0</v>
      </c>
      <c r="L70" s="5"/>
    </row>
    <row r="71" spans="1:12" customHeight="1" ht="105" outlineLevel="3">
      <c r="A71" s="1"/>
      <c r="B71" s="1">
        <v>883261</v>
      </c>
      <c r="C71" s="1" t="s">
        <v>270</v>
      </c>
      <c r="D71" s="1" t="s">
        <v>271</v>
      </c>
      <c r="E71" s="2" t="s">
        <v>272</v>
      </c>
      <c r="F71" s="2" t="s">
        <v>273</v>
      </c>
      <c r="G71" s="2">
        <v>0</v>
      </c>
      <c r="H71" s="2">
        <v>0</v>
      </c>
      <c r="I71" s="1">
        <v>0</v>
      </c>
      <c r="J71" s="3" t="s">
        <v>16</v>
      </c>
      <c r="K71" s="2" t="str">
        <f>J71*245.70</f>
        <v>0</v>
      </c>
      <c r="L71" s="5"/>
    </row>
    <row r="72" spans="1:12" customHeight="1" ht="105" outlineLevel="3">
      <c r="A72" s="1"/>
      <c r="B72" s="1">
        <v>883267</v>
      </c>
      <c r="C72" s="1" t="s">
        <v>274</v>
      </c>
      <c r="D72" s="1" t="s">
        <v>275</v>
      </c>
      <c r="E72" s="2" t="s">
        <v>276</v>
      </c>
      <c r="F72" s="2" t="s">
        <v>277</v>
      </c>
      <c r="G72" s="2">
        <v>-1</v>
      </c>
      <c r="H72" s="2">
        <v>0</v>
      </c>
      <c r="I72" s="1">
        <v>0</v>
      </c>
      <c r="J72" s="3" t="s">
        <v>16</v>
      </c>
      <c r="K72" s="2" t="str">
        <f>J72*41150.00</f>
        <v>0</v>
      </c>
      <c r="L7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2025-12-08T01:15:22+03:00</dcterms:created>
  <dcterms:modified xsi:type="dcterms:W3CDTF">2025-12-08T01:15:22+03:00</dcterms:modified>
  <dc:title>Untitled Spreadsheet</dc:title>
  <dc:description/>
  <dc:subject/>
  <cp:keywords/>
  <cp:category/>
</cp:coreProperties>
</file>