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<sst xmlns="http://schemas.openxmlformats.org/spreadsheetml/2006/main" uniqueCount="494">
  <si>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</si>
  <si>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</si>
  <si>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</si>
  <si>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</si>
  <si>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</si>
  <si>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</si>
  <si>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</si>
  <si>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</si>
  <si>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</si>
  <si>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</si>
  <si>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Полипропиленовая система</t>
  </si>
  <si>
    <t>Фитинги полипропиленовые</t>
  </si>
  <si>
    <t>Фитинги полипропиленовые TM</t>
  </si>
  <si>
    <t>OTM-110008</t>
  </si>
  <si>
    <t>PPR ТМ Американка прямая 20×1/2 нар латунь (250шт)</t>
  </si>
  <si>
    <t>138.51 руб.</t>
  </si>
  <si>
    <t>шт</t>
  </si>
  <si>
    <t>OTM-110009</t>
  </si>
  <si>
    <t>PPR ТМ Американка прямая 25×3/4 нар латунь (150шт)</t>
  </si>
  <si>
    <t>165.87 руб.</t>
  </si>
  <si>
    <t>&gt;100</t>
  </si>
  <si>
    <t>OTM-110010</t>
  </si>
  <si>
    <t>PPR ТМ Американка прямая 32×1  нар латунь (90шт)</t>
  </si>
  <si>
    <t>271.89 руб.</t>
  </si>
  <si>
    <t>&gt;50</t>
  </si>
  <si>
    <t>OTM-110011</t>
  </si>
  <si>
    <t>PPR ТМ Американка прямая 20*3/4 нар латунь (240/ 10шт)</t>
  </si>
  <si>
    <t>201.78 руб.</t>
  </si>
  <si>
    <t>OTM-110012</t>
  </si>
  <si>
    <t>PPR ТМ Американка прямая 20*1 нар латунь (180/ 10шт)</t>
  </si>
  <si>
    <t>273.60 руб.</t>
  </si>
  <si>
    <t>OTM-110013</t>
  </si>
  <si>
    <t>PPR ТМ Американка прямая 25*1/2 нар латунь (140/ 10шт)</t>
  </si>
  <si>
    <t>244.53 руб.</t>
  </si>
  <si>
    <t>OTM-110014</t>
  </si>
  <si>
    <t>PPR ТМ Американка прямая 25*1 нар латунь (120/ 10шт)</t>
  </si>
  <si>
    <t>OTM-110015</t>
  </si>
  <si>
    <t>PPR ТМ Американка прямая 32*3/4 нар латунь (120/ 10шт)</t>
  </si>
  <si>
    <t>256.50 руб.</t>
  </si>
  <si>
    <t>OTM-110016</t>
  </si>
  <si>
    <t>PPR ТМ Американка прямая 32*1 1/4 нар латунь (шт)</t>
  </si>
  <si>
    <t>468.54 руб.</t>
  </si>
  <si>
    <t>OTM-110017</t>
  </si>
  <si>
    <t>PPR ТМ Американка прямая 40*1 1/4 нар латунь (80/10шт)</t>
  </si>
  <si>
    <t>550.62 руб.</t>
  </si>
  <si>
    <t>OTM-110018</t>
  </si>
  <si>
    <t>PPR ТМ Американка прямая 40*1 1/2 нар латунь (шт)</t>
  </si>
  <si>
    <t>682.29 руб.</t>
  </si>
  <si>
    <t>OTM-110019</t>
  </si>
  <si>
    <t>PPR ТМ Американка прямая 50*1 1/2 нар латунь (40/10шт)</t>
  </si>
  <si>
    <t>798.57 руб.</t>
  </si>
  <si>
    <t>OTM-110020</t>
  </si>
  <si>
    <t>PPR ТМ Американка прямая 50*2 нар латунь (40шт)</t>
  </si>
  <si>
    <t>1 260.27 руб.</t>
  </si>
  <si>
    <t>OTM-110021</t>
  </si>
  <si>
    <t>PPR ТМ Американка прямая 63*2 нар латунь (36/2шт)</t>
  </si>
  <si>
    <t>1 342.35 руб.</t>
  </si>
  <si>
    <t>OTM-110022</t>
  </si>
  <si>
    <t>PPR ТМ Американка прямая 20×1/2 внутр латунь (250шт)</t>
  </si>
  <si>
    <t>OTM-110023</t>
  </si>
  <si>
    <t>PPR ТМ Американка прямая 25×3/4 внутр латунь (150шт)</t>
  </si>
  <si>
    <t>148.77 руб.</t>
  </si>
  <si>
    <t>OTM-110024</t>
  </si>
  <si>
    <t>PPR ТМ Американка прямая 32×1  внутр латунь (100шт)</t>
  </si>
  <si>
    <t>275.31 руб.</t>
  </si>
  <si>
    <t>OTM-110025</t>
  </si>
  <si>
    <t>PPR ТМ Американка прямая 20*3/4 внутр латунь (240/ 10шт)</t>
  </si>
  <si>
    <t>174.42 руб.</t>
  </si>
  <si>
    <t>OTM-110026</t>
  </si>
  <si>
    <t>PPR ТМ Американка прямая 20*1 внутр латунь (180/ 10шт)</t>
  </si>
  <si>
    <t>225.72 руб.</t>
  </si>
  <si>
    <t>OTM-110027</t>
  </si>
  <si>
    <t>PPR ТМ Американка прямая 25*1/2 внутр латунь (150/ 10шт)</t>
  </si>
  <si>
    <t>227.43 руб.</t>
  </si>
  <si>
    <t>OTM-110028</t>
  </si>
  <si>
    <t>PPR ТМ Американка прямая 25*1 внутр латунь (150/ 10шт)</t>
  </si>
  <si>
    <t>254.79 руб.</t>
  </si>
  <si>
    <t>OTM-110029</t>
  </si>
  <si>
    <t>PPR ТМ Американка прямая 32*3/4 внутр латунь (120/ 10шт)</t>
  </si>
  <si>
    <t>265.05 руб.</t>
  </si>
  <si>
    <t>OTM-110030</t>
  </si>
  <si>
    <t>PPR ТМ Американка прямая 32*1 1/4 внутр латунь (шт)</t>
  </si>
  <si>
    <t>425.79 руб.</t>
  </si>
  <si>
    <t>OTM-110031</t>
  </si>
  <si>
    <t>PPR ТМ Американка прямая 40*1 1/4 внутр латунь (80/10шт)</t>
  </si>
  <si>
    <t>478.80 руб.</t>
  </si>
  <si>
    <t>OTM-110032</t>
  </si>
  <si>
    <t>PPR ТМ Американка прямая 40*1 1/2 внутр латунь (шт)</t>
  </si>
  <si>
    <t>745.56 руб.</t>
  </si>
  <si>
    <t>OTM-110033</t>
  </si>
  <si>
    <t>PPR ТМ Американка прямая 50*1 1/2 внутр латунь (50/5шт)</t>
  </si>
  <si>
    <t>791.73 руб.</t>
  </si>
  <si>
    <t>OTM-110034</t>
  </si>
  <si>
    <t>PPR ТМ Американка прямая 50*2 внутр латунь (40шт)</t>
  </si>
  <si>
    <t>974.70 руб.</t>
  </si>
  <si>
    <t>OTM-110035</t>
  </si>
  <si>
    <t>PPR ТМ Американка прямая 63*2 внутр латунь (36/2шт)</t>
  </si>
  <si>
    <t>OTM-110036</t>
  </si>
  <si>
    <t>PPR ТМ Американка прямая 20×1/2 нар нерж сталь (250шт)</t>
  </si>
  <si>
    <t>92.34 руб.</t>
  </si>
  <si>
    <t>OTM-110037</t>
  </si>
  <si>
    <t>PPR ТМ Американка прямая 25×3/4 нар нерж сталь (150шт)</t>
  </si>
  <si>
    <t>104.31 руб.</t>
  </si>
  <si>
    <t>OTM-110038</t>
  </si>
  <si>
    <t>PPR ТМ Американка прямая 32×1  нар нерж сталь (90шт)</t>
  </si>
  <si>
    <t>133.38 руб.</t>
  </si>
  <si>
    <t>OTM-110039</t>
  </si>
  <si>
    <t>PPR ТМ Американка прямая 20×1/2 внутр нерж сталь (250шт)</t>
  </si>
  <si>
    <t>OTM-110040</t>
  </si>
  <si>
    <t>PPR ТМ Американка прямая 25×3/4 внутр нерж сталь (150шт)</t>
  </si>
  <si>
    <t>OTM-110041</t>
  </si>
  <si>
    <t>PPR ТМ Американка прямая 32×1  внутр нерж сталь (100шт)</t>
  </si>
  <si>
    <t>OTM-110089</t>
  </si>
  <si>
    <t>PPR ТМ Муфта 20  (1200/100шт)</t>
  </si>
  <si>
    <t>5.13 руб.</t>
  </si>
  <si>
    <t>&gt;500</t>
  </si>
  <si>
    <t>OTM-110090</t>
  </si>
  <si>
    <t>PPR ТМ Муфта 25  (800/100шт)</t>
  </si>
  <si>
    <t>6.84 руб.</t>
  </si>
  <si>
    <t>OTM-110091</t>
  </si>
  <si>
    <t>PPR ТМ Муфта 32  (400/40шт)</t>
  </si>
  <si>
    <t>11.97 руб.</t>
  </si>
  <si>
    <t>OTM-110092</t>
  </si>
  <si>
    <t>PPR ТМ Муфта 40  (240/30шт)</t>
  </si>
  <si>
    <t>20.52 руб.</t>
  </si>
  <si>
    <t>OTM-110093</t>
  </si>
  <si>
    <t>PPR ТМ Муфта 50  (200шт)</t>
  </si>
  <si>
    <t>29.07 руб.</t>
  </si>
  <si>
    <t>OTM-110094</t>
  </si>
  <si>
    <t>PPR ТМ Муфта 63  (108шт)</t>
  </si>
  <si>
    <t>46.17 руб.</t>
  </si>
  <si>
    <t>OTM-110095</t>
  </si>
  <si>
    <t>PPR ТМ Муфта 75  (80шт)</t>
  </si>
  <si>
    <t>97.47 руб.</t>
  </si>
  <si>
    <t>OTM-110096</t>
  </si>
  <si>
    <t>PPR ТМ Муфта 90  (40шт)</t>
  </si>
  <si>
    <t>159.03 руб.</t>
  </si>
  <si>
    <t>OTM-110097</t>
  </si>
  <si>
    <t>PPR ТМ Муфта 110  (28шт)</t>
  </si>
  <si>
    <t>OTM-110098</t>
  </si>
  <si>
    <t>PPR ТМ Муфта  перех.25×20 (700/70шт)</t>
  </si>
  <si>
    <t>OTM-110099</t>
  </si>
  <si>
    <t>PPR ТМ Муфта  перех.32×20 (500/50шт)</t>
  </si>
  <si>
    <t>OTM-110100</t>
  </si>
  <si>
    <t>PPR ТМ Муфта  перех.32×25 (480/40шт)</t>
  </si>
  <si>
    <t>OTM-110101</t>
  </si>
  <si>
    <t>PPR ТМ Муфта  перех.40×20 (360/30шт)</t>
  </si>
  <si>
    <t>17.10 руб.</t>
  </si>
  <si>
    <t>OTM-110102</t>
  </si>
  <si>
    <t>PPR ТМ Муфта  перех.40×25 (300/30шт)</t>
  </si>
  <si>
    <t>OTM-110103</t>
  </si>
  <si>
    <t>PPR ТМ Муфта  перех.40×32 (280/20шт)</t>
  </si>
  <si>
    <t>OTM-110104</t>
  </si>
  <si>
    <t>PPR ТМ Муфта  перех.50×20 (320шт)</t>
  </si>
  <si>
    <t>34.20 руб.</t>
  </si>
  <si>
    <t>OTM-110105</t>
  </si>
  <si>
    <t>PPR ТМ Муфта  перех.50×25 (288шт)</t>
  </si>
  <si>
    <t>35.91 руб.</t>
  </si>
  <si>
    <t>OTM-110106</t>
  </si>
  <si>
    <t>PPR ТМ Муфта  перех.50×32 (336шт)</t>
  </si>
  <si>
    <t>OTM-110107</t>
  </si>
  <si>
    <t>PPR ТМ Муфта  перех.50×40 (180шт)</t>
  </si>
  <si>
    <t>39.33 руб.</t>
  </si>
  <si>
    <t>OTM-110110</t>
  </si>
  <si>
    <t>PPR ТМ Муфта  перех.63×32 (180шт)</t>
  </si>
  <si>
    <t>61.56 руб.</t>
  </si>
  <si>
    <t>OTM-110111</t>
  </si>
  <si>
    <t>PPR ТМ Муфта  перех.63×40 (144шт)</t>
  </si>
  <si>
    <t>70.11 руб.</t>
  </si>
  <si>
    <t>OTM-110112</t>
  </si>
  <si>
    <t>PPR ТМ Муфта  перех.63×50 (96шт)</t>
  </si>
  <si>
    <t>OTM-110113</t>
  </si>
  <si>
    <t>PPR ТМ Муфта  перех.75×63 (84шт)</t>
  </si>
  <si>
    <t>88.92 руб.</t>
  </si>
  <si>
    <t>OTM-110114</t>
  </si>
  <si>
    <t>PPR ТМ Муфта  перех.90×63 (72шт)</t>
  </si>
  <si>
    <t>128.25 руб.</t>
  </si>
  <si>
    <t>OTM-110115</t>
  </si>
  <si>
    <t>PPR ТМ Муфта  перех.90×75 (48шт)</t>
  </si>
  <si>
    <t>136.80 руб.</t>
  </si>
  <si>
    <t>OTM-110116</t>
  </si>
  <si>
    <t>PPR ТМ Муфта  перех.110×63 (52шт)</t>
  </si>
  <si>
    <t>196.65 руб.</t>
  </si>
  <si>
    <t>OTM-110117</t>
  </si>
  <si>
    <t>PPR ТМ Муфта  перех.110×75 (52шт)</t>
  </si>
  <si>
    <t>203.49 руб.</t>
  </si>
  <si>
    <t>OTM-110118</t>
  </si>
  <si>
    <t>PPR ТМ Муфта  перех.110×90 (34шт)</t>
  </si>
  <si>
    <t>215.46 руб.</t>
  </si>
  <si>
    <t>OTM-110119</t>
  </si>
  <si>
    <t>PPR ТМ Уголок  20 45° (960)/80шт)</t>
  </si>
  <si>
    <t>OTM-110120</t>
  </si>
  <si>
    <t>PPR ТМ Уголок  25 45° (600/50шт)</t>
  </si>
  <si>
    <t>10.26 руб.</t>
  </si>
  <si>
    <t>&gt;1000</t>
  </si>
  <si>
    <t>OTM-110121</t>
  </si>
  <si>
    <t>PPR ТМ Уголок  32 45° (300/30шт)</t>
  </si>
  <si>
    <t>18.81 руб.</t>
  </si>
  <si>
    <t>OTM-110122</t>
  </si>
  <si>
    <t>PPR ТМ Уголок  40 45° (160шт)</t>
  </si>
  <si>
    <t>OTM-110123</t>
  </si>
  <si>
    <t>PPR ТМ Уголок  50 45° (144шт)</t>
  </si>
  <si>
    <t>58.14 руб.</t>
  </si>
  <si>
    <t>OTM-110124</t>
  </si>
  <si>
    <t>PPR ТМ Уголок  63 45° (70шт)</t>
  </si>
  <si>
    <t>OTM-110125</t>
  </si>
  <si>
    <t>PPR ТМ Уголок  20  90° (800/80шт)</t>
  </si>
  <si>
    <t>OTM-110126</t>
  </si>
  <si>
    <t>PPR ТМ Уголок  25  90° (500/50шт)</t>
  </si>
  <si>
    <t>OTM-110127</t>
  </si>
  <si>
    <t>PPR ТМ Уголок  32  90° (300/30шт)</t>
  </si>
  <si>
    <t>OTM-110128</t>
  </si>
  <si>
    <t>PPR ТМ Уголок  40  90° (160/20шт)</t>
  </si>
  <si>
    <t>OTM-110129</t>
  </si>
  <si>
    <t>PPR ТМ Уголок  50  90° (108шт)</t>
  </si>
  <si>
    <t>54.72 руб.</t>
  </si>
  <si>
    <t>OTM-110130</t>
  </si>
  <si>
    <t>PPR ТМ Уголок  63  90° (64шт)</t>
  </si>
  <si>
    <t>OTM-110131</t>
  </si>
  <si>
    <t>PPR ТМ Уголок  75  90° (32шт)</t>
  </si>
  <si>
    <t>208.62 руб.</t>
  </si>
  <si>
    <t>OTM-110132</t>
  </si>
  <si>
    <t>PPR ТМ Уголок  90  90° (22шт)</t>
  </si>
  <si>
    <t>355.68 руб.</t>
  </si>
  <si>
    <t>OTM-110133</t>
  </si>
  <si>
    <t>PPR ТМ Уголок  110  90° (12шт)</t>
  </si>
  <si>
    <t>557.46 руб.</t>
  </si>
  <si>
    <t>OTM-110134</t>
  </si>
  <si>
    <t>PPR ТМ Уголок  перех.32×20 (450/50шт)</t>
  </si>
  <si>
    <t>13.68 руб.</t>
  </si>
  <si>
    <t>OTM-110135</t>
  </si>
  <si>
    <t>PPR ТМ Уголок  перех.32×25 (360/40шт)</t>
  </si>
  <si>
    <t>OTM-110136</t>
  </si>
  <si>
    <t>PPR ТМ Тройник 20 (600/50шт)</t>
  </si>
  <si>
    <t>8.55 руб.</t>
  </si>
  <si>
    <t>OTM-110137</t>
  </si>
  <si>
    <t>PPR ТМ Тройник 25 (360/30шт)</t>
  </si>
  <si>
    <t>OTM-110138</t>
  </si>
  <si>
    <t>PPR ТМ Тройник 32 (200/20шт)</t>
  </si>
  <si>
    <t>22.23 руб.</t>
  </si>
  <si>
    <t>OTM-110139</t>
  </si>
  <si>
    <t>PPR ТМ Тройник 40 (120/10шт)</t>
  </si>
  <si>
    <t>44.46 руб.</t>
  </si>
  <si>
    <t>OTM-110140</t>
  </si>
  <si>
    <t>PPR ТМ Тройник 50 (77шт)</t>
  </si>
  <si>
    <t>64.98 руб.</t>
  </si>
  <si>
    <t>OTM-110141</t>
  </si>
  <si>
    <t>PPR ТМ Тройник 63 (42шт)</t>
  </si>
  <si>
    <t>106.02 руб.</t>
  </si>
  <si>
    <t>&gt;25</t>
  </si>
  <si>
    <t>OTM-110142</t>
  </si>
  <si>
    <t>PPR ТМ Тройник 75 (32шт)</t>
  </si>
  <si>
    <t>237.69 руб.</t>
  </si>
  <si>
    <t>OTM-110143</t>
  </si>
  <si>
    <t>PPR ТМ Тройник 90 (18шт)</t>
  </si>
  <si>
    <t>420.66 руб.</t>
  </si>
  <si>
    <t>OTM-110144</t>
  </si>
  <si>
    <t>PPR ТМ Тройник 110 (12шт)</t>
  </si>
  <si>
    <t>636.12 руб.</t>
  </si>
  <si>
    <t>OTM-110145</t>
  </si>
  <si>
    <t>PPR ТМ Тройник перех.25×20 (440/40шт)</t>
  </si>
  <si>
    <t>OTM-110146</t>
  </si>
  <si>
    <t>PPR ТМ Тройник перех.32×20 (240/20шт)</t>
  </si>
  <si>
    <t>OTM-110147</t>
  </si>
  <si>
    <t>PPR ТМ Тройник перех.32×25 (240/30шт)</t>
  </si>
  <si>
    <t>OTM-110148</t>
  </si>
  <si>
    <t>PPR ТМ Тройник перех.40×20 (180/15шт)</t>
  </si>
  <si>
    <t>30.78 руб.</t>
  </si>
  <si>
    <t>OTM-110149</t>
  </si>
  <si>
    <t>PPR ТМ Тройник перех.40×25 (140/10шт)</t>
  </si>
  <si>
    <t>OTM-110150</t>
  </si>
  <si>
    <t>PPR ТМ Тройник перех.40×32 (140/10шт)</t>
  </si>
  <si>
    <t>37.62 руб.</t>
  </si>
  <si>
    <t>OTM-110151</t>
  </si>
  <si>
    <t>PPR ТМ Заглушка ППР 20 (2400шт)</t>
  </si>
  <si>
    <t>OTM-110152</t>
  </si>
  <si>
    <t>PPR ТМ Заглушка ППР 25 (1400шт)</t>
  </si>
  <si>
    <t>OTM-110153</t>
  </si>
  <si>
    <t>PPR ТМ Заглушка ППР 32 (1000шт)</t>
  </si>
  <si>
    <t>OTM-110154</t>
  </si>
  <si>
    <t>PPR ТМ Заглушка ППР 1/2 вн (2600/200шт)</t>
  </si>
  <si>
    <t>OTM-110155</t>
  </si>
  <si>
    <t>PPR ТМ Заглушка ППР 3/4 вн (1600/200шт)</t>
  </si>
  <si>
    <t>15.39 руб.</t>
  </si>
  <si>
    <t>OTM-110156</t>
  </si>
  <si>
    <t>PPR ТМ Опора 16 (2600шт)</t>
  </si>
  <si>
    <t>3.42 руб.</t>
  </si>
  <si>
    <t>OTM-110157</t>
  </si>
  <si>
    <t>PPR ТМ Опора 20 (2000шт)</t>
  </si>
  <si>
    <t>OTM-110158</t>
  </si>
  <si>
    <t>PPR ТМ Опора 25 (1800шт)</t>
  </si>
  <si>
    <t>OTM-110159</t>
  </si>
  <si>
    <t>PPR ТМ Опора 32 (1200шт)</t>
  </si>
  <si>
    <t>OTM-110160</t>
  </si>
  <si>
    <t>PPR ТМ Обвод раструбный 20 (500шт)</t>
  </si>
  <si>
    <t>OTM-110161</t>
  </si>
  <si>
    <t>PPR ТМ Обвод раструбный 25 (300шт)</t>
  </si>
  <si>
    <t>OTM-110162</t>
  </si>
  <si>
    <t>PPR ТМ Обвод раструбный 32 (180шт)</t>
  </si>
  <si>
    <t>OTM-110163</t>
  </si>
  <si>
    <t>PPR ТМ Муфта  20х1/2 НР  (240/20шт)</t>
  </si>
  <si>
    <t>OTM-110164</t>
  </si>
  <si>
    <t>PPR ТМ Муфта  20х3/4 НР  (160/20шт)</t>
  </si>
  <si>
    <t>OTM-110165</t>
  </si>
  <si>
    <t>PPR ТМ Муфта  25х1/2 НР  (180/30шт)</t>
  </si>
  <si>
    <t>47.88 руб.</t>
  </si>
  <si>
    <t>OTM-110166</t>
  </si>
  <si>
    <t>PPR ТМ Муфта  25х3/4 НР  (150/25шт)</t>
  </si>
  <si>
    <t>OTM-110167</t>
  </si>
  <si>
    <t>PPR ТМ Муфта  32х1/2 НР  (180/20шт)</t>
  </si>
  <si>
    <t>53.01 руб.</t>
  </si>
  <si>
    <t>OTM-110168</t>
  </si>
  <si>
    <t>PPR ТМ Муфта  32х3/4 НР  (140/20шт)</t>
  </si>
  <si>
    <t>75.24 руб.</t>
  </si>
  <si>
    <t>OTM-110169</t>
  </si>
  <si>
    <t>PPR ТМ Муфта  32х1 НР  (90/15шт)</t>
  </si>
  <si>
    <t>117.99 руб.</t>
  </si>
  <si>
    <t>OTM-110170</t>
  </si>
  <si>
    <t>PPR ТМ Муфта  40х1 НР  (100/10шт)</t>
  </si>
  <si>
    <t>OTM-110171</t>
  </si>
  <si>
    <t>PPR ТМ Муфта  40х5/4 НР  (60/10шт)</t>
  </si>
  <si>
    <t>249.66 руб.</t>
  </si>
  <si>
    <t>OTM-110172</t>
  </si>
  <si>
    <t>PPR ТМ Муфта  50х3/2 НР  (50/5шт)</t>
  </si>
  <si>
    <t>311.22 руб.</t>
  </si>
  <si>
    <t>OTM-110173</t>
  </si>
  <si>
    <t>PPR ТМ Муфта  63х2 НР  (44/2шт)</t>
  </si>
  <si>
    <t>495.90 руб.</t>
  </si>
  <si>
    <t>OTM-110174</t>
  </si>
  <si>
    <t>PPR ТМ Муфта  20х1/2 вн (270/30шт)</t>
  </si>
  <si>
    <t>OTM-110175</t>
  </si>
  <si>
    <t>PPR ТМ Муфта  20х3/4 вн  (200/25шт)</t>
  </si>
  <si>
    <t>OTM-110176</t>
  </si>
  <si>
    <t>PPR ТМ Муфта  25х1/2 вн  (270/30шт)</t>
  </si>
  <si>
    <t>OTM-110177</t>
  </si>
  <si>
    <t>PPR ТМ Муфта  25х3/4 вн  (200/25шт)</t>
  </si>
  <si>
    <t>OTM-110178</t>
  </si>
  <si>
    <t>PPR ТМ Муфта  32х1/2 вн  (200/20шт)</t>
  </si>
  <si>
    <t>OTM-110179</t>
  </si>
  <si>
    <t>PPR ТМ Муфта  32х3/4 вн  (180/20шт)</t>
  </si>
  <si>
    <t>OTM-110180</t>
  </si>
  <si>
    <t>PPR ТМ Муфта  32х1 вн  (135/15шт)</t>
  </si>
  <si>
    <t>107.73 руб.</t>
  </si>
  <si>
    <t>OTM-110181</t>
  </si>
  <si>
    <t>PPR ТМ Муфта  40х1 вн  (100/10шт)</t>
  </si>
  <si>
    <t>OTM-110182</t>
  </si>
  <si>
    <t>PPR ТМ Муфта  40х5/4 вн  (80/10шт)</t>
  </si>
  <si>
    <t>210.33 руб.</t>
  </si>
  <si>
    <t>OTM-110183</t>
  </si>
  <si>
    <t>PPR ТМ Муфта  50х3/2 вн  (60/5шт)</t>
  </si>
  <si>
    <t>263.34 руб.</t>
  </si>
  <si>
    <t>OTM-110184</t>
  </si>
  <si>
    <t>PPR ТМ Муфта  63х2 вн  (24/2шт)</t>
  </si>
  <si>
    <t>386.46 руб.</t>
  </si>
  <si>
    <t>OTM-110185</t>
  </si>
  <si>
    <t>PPR ТМ Угольник 20х1/2 НР (180/20шт)</t>
  </si>
  <si>
    <t>51.30 руб.</t>
  </si>
  <si>
    <t>OTM-110186</t>
  </si>
  <si>
    <t>PPR ТМ Угольник 20х3/4 НР (130/10шт)</t>
  </si>
  <si>
    <t>OTM-110187</t>
  </si>
  <si>
    <t>PPR ТМ Угольник 25х1/2 НР (160/20шт)</t>
  </si>
  <si>
    <t>OTM-110188</t>
  </si>
  <si>
    <t>PPR ТМ Угольник 25х3/4 НР (120/15шт)</t>
  </si>
  <si>
    <t>82.08 руб.</t>
  </si>
  <si>
    <t>OTM-110189</t>
  </si>
  <si>
    <t>PPR ТМ Угольник 32х1/2 НР (120/15шт)</t>
  </si>
  <si>
    <t>OTM-110190</t>
  </si>
  <si>
    <t>PPR ТМ Угольник 32х3/4 НР (90/10шт)</t>
  </si>
  <si>
    <t>OTM-110191</t>
  </si>
  <si>
    <t>PPR ТМ Угольник 32х1 НР (70/10шт)</t>
  </si>
  <si>
    <t>OTM-110192</t>
  </si>
  <si>
    <t>PPR ТМ Угольник 20х1/2 вн  (240/30шт)</t>
  </si>
  <si>
    <t>42.75 руб.</t>
  </si>
  <si>
    <t>OTM-110193</t>
  </si>
  <si>
    <t>PPR ТМ Угольник 20х3/4 вн  (160/20шт)</t>
  </si>
  <si>
    <t>OTM-110194</t>
  </si>
  <si>
    <t>PPR ТМ Угольник 25х1/2 вн  (180/20шт)</t>
  </si>
  <si>
    <t>49.59 руб.</t>
  </si>
  <si>
    <t>OTM-110195</t>
  </si>
  <si>
    <t>PPR ТМ Угольник 25х3/4 вн  (135/15шт)</t>
  </si>
  <si>
    <t>OTM-110196</t>
  </si>
  <si>
    <t>PPR ТМ Угольник 32х1/2 вн  (120/15шт)</t>
  </si>
  <si>
    <t>OTM-110197</t>
  </si>
  <si>
    <t>PPR ТМ Угольник 32х3/4 вн  (120/ 10шт)</t>
  </si>
  <si>
    <t>76.95 руб.</t>
  </si>
  <si>
    <t>OTM-110198</t>
  </si>
  <si>
    <t>PPR ТМ Угольник 32х1 вн  (90/10шт)</t>
  </si>
  <si>
    <t>121.41 руб.</t>
  </si>
  <si>
    <t>OTM-110199</t>
  </si>
  <si>
    <t>PPR ТМ уголок с крепежом 20х1/2 вн  (160/20шт)</t>
  </si>
  <si>
    <t>OTM-110200</t>
  </si>
  <si>
    <t>PPR ТМ уголок с крепежом 25х1/2 вн  (230/10шт)</t>
  </si>
  <si>
    <t>OTM-110201</t>
  </si>
  <si>
    <t>PPR ТМ уголок с крепежом 25х3/4 вн  (180/10шт)</t>
  </si>
  <si>
    <t>73.53 руб.</t>
  </si>
  <si>
    <t>OTM-110202</t>
  </si>
  <si>
    <t>PPR ТМ уголок с крепежом 20х1/2 HP  (135/15шт)</t>
  </si>
  <si>
    <t>OTM-110203</t>
  </si>
  <si>
    <t>PPR ТМ планка для смесителя ZL20х1/2FA (90/10шт)</t>
  </si>
  <si>
    <t>100.89 руб.</t>
  </si>
  <si>
    <t>OTM-110204</t>
  </si>
  <si>
    <t>PPR ТМ планка для смесителя ZL25×1/2FA (70/10шт)</t>
  </si>
  <si>
    <t>114.57 руб.</t>
  </si>
  <si>
    <t>OTM-110205</t>
  </si>
  <si>
    <t>PPR ТМ Тройник 20х1/2 НР  (160/20шт)</t>
  </si>
  <si>
    <t>OTM-110206</t>
  </si>
  <si>
    <t>PPR ТМ Тройник 20х3/4 НР  (135/15шт)</t>
  </si>
  <si>
    <t>78.66 руб.</t>
  </si>
  <si>
    <t>OTM-110207</t>
  </si>
  <si>
    <t>PPR ТМ Тройник 25х1/2 НР  (120/15шт)</t>
  </si>
  <si>
    <t>OTM-110208</t>
  </si>
  <si>
    <t>PPR ТМ Тройник 25х3/4 НР  (80/10шт)</t>
  </si>
  <si>
    <t>85.50 руб.</t>
  </si>
  <si>
    <t>OTM-110209</t>
  </si>
  <si>
    <t>PPR ТМ Тройник 32х1/2 НР  (180/10шт)</t>
  </si>
  <si>
    <t>OTM-110210</t>
  </si>
  <si>
    <t>PPR ТМ Тройник 32х3/4 НР  (80/10шт)</t>
  </si>
  <si>
    <t>95.76 руб.</t>
  </si>
  <si>
    <t>OTM-110211</t>
  </si>
  <si>
    <t>PPR ТМ Тройник 32х1 НР  (60/10шт)</t>
  </si>
  <si>
    <t>OTM-110212</t>
  </si>
  <si>
    <t>PPR ТМ Тройник T20х1/2 вн (160/20шт)</t>
  </si>
  <si>
    <t>OTM-110213</t>
  </si>
  <si>
    <t>PPR ТМ Тройник T20х3/4 вн (150/15шт)</t>
  </si>
  <si>
    <t>OTM-110214</t>
  </si>
  <si>
    <t>PPR ТМ Тройник T25х1/2 вн (130/10шт)</t>
  </si>
  <si>
    <t>OTM-110215</t>
  </si>
  <si>
    <t>PPR ТМ Тройник T25х3/4 вн (100/10шт)</t>
  </si>
  <si>
    <t>OTM-110216</t>
  </si>
  <si>
    <t>PPR ТМ Тройник T32х1/2 вн (190/10шт)</t>
  </si>
  <si>
    <t>59.85 руб.</t>
  </si>
  <si>
    <t>OTM-110217</t>
  </si>
  <si>
    <t>PPR ТМ Тройник T32х3/4 вн (150/10шт)</t>
  </si>
  <si>
    <t>OTM-110218</t>
  </si>
  <si>
    <t>PPR ТМ Тройник T32х1 вн (130/10шт)</t>
  </si>
  <si>
    <t>126.54 руб.</t>
  </si>
  <si>
    <t>OTM-110219</t>
  </si>
  <si>
    <t>PPR ТМ Муфта с накидной гайк S20×1/2вн (270/30шт)</t>
  </si>
  <si>
    <t>OTM-110220</t>
  </si>
  <si>
    <t>PPR ТМ Муфта с накидной гайк S25×3/4вн (240/30шт)</t>
  </si>
  <si>
    <t>OTM-110221</t>
  </si>
  <si>
    <t>PPR ТМ Угольник с накидной гайк L20×1/2вн (250/25шт)</t>
  </si>
  <si>
    <t>99.18 руб.</t>
  </si>
  <si>
    <t>OTM-110222</t>
  </si>
  <si>
    <t>PPR ТМ Угольник с накидной гайк L25×3/4вн (160/20шт)</t>
  </si>
  <si>
    <t>OTM-110223</t>
  </si>
  <si>
    <t>PPR ТМ Тройник с накидной гайк T20×1/2вн (220/20шт)</t>
  </si>
  <si>
    <t>OTM-110224</t>
  </si>
  <si>
    <t>PPR ТМ Фильтр сетчатый косой Φ20 (160/10шт)</t>
  </si>
  <si>
    <t>OTM-110225</t>
  </si>
  <si>
    <t>PPR ТМ Фильтр сетчатый косой Φ25 (110/10шт)</t>
  </si>
  <si>
    <t>147.06 руб.</t>
  </si>
  <si>
    <t>OTM-110226</t>
  </si>
  <si>
    <t>PPR ТМ Фильтр сетчатый косой Φ32 (70/10шт)</t>
  </si>
  <si>
    <t>OTM-110227</t>
  </si>
  <si>
    <t>PPR ТМ Кран с латунным шариком 20  (100/10шт)</t>
  </si>
  <si>
    <t>205.20 руб.</t>
  </si>
  <si>
    <t>OTM-110228</t>
  </si>
  <si>
    <t>PPR ТМ Кран шаровый 20 (сталь шар) (110/10шт)</t>
  </si>
  <si>
    <t>OTM-110229</t>
  </si>
  <si>
    <t>PPR ТМ Кран шаровый 25 (сталь шар) (80/10шт)</t>
  </si>
  <si>
    <t>80.37 руб.</t>
  </si>
  <si>
    <t>OTM-110230</t>
  </si>
  <si>
    <t>PPR ТМ Кран шаровый 32 (сталь шар) (60/10шт)</t>
  </si>
  <si>
    <t>116.28 руб.</t>
  </si>
  <si>
    <t>OTM-110231</t>
  </si>
  <si>
    <t>PPR ТМ Кран шаровый 40 (сталь шар) (50/5шт)</t>
  </si>
  <si>
    <t>319.77 руб.</t>
  </si>
  <si>
    <t>OTM-110232</t>
  </si>
  <si>
    <t>PPR ТМ Кран шаровый 50 (сталь шар) (30/2шт)</t>
  </si>
  <si>
    <t>432.63 руб.</t>
  </si>
  <si>
    <t>OTM-110233</t>
  </si>
  <si>
    <t>PPR ТМ Кран шаровый 63 (сталь шар) (20/1шт)</t>
  </si>
  <si>
    <t>820.80 руб.</t>
  </si>
  <si>
    <t>OTM-110234</t>
  </si>
  <si>
    <t>PPR ТМ Кран для радиатора угловой 25×1/2 нар (сталь. шар.) (90/10шт)</t>
  </si>
  <si>
    <t>OTM-110235</t>
  </si>
  <si>
    <t>PPR ТМ Кран для радиатора угловой 25×3/4 нар (сталь. шар.) (60/10шт)</t>
  </si>
  <si>
    <t>232.56 руб.</t>
  </si>
  <si>
    <t>OTM-110236</t>
  </si>
  <si>
    <t>PPR ТМ Кран для радиатора прямой 25×1/2 нар (сталь. шар.) (100/10шт)</t>
  </si>
  <si>
    <t>212.04 руб.</t>
  </si>
  <si>
    <t>OTM-110237</t>
  </si>
  <si>
    <t>PPR ТМ Кран для радиатора прямой 25×3/4 нар (сталь. шар.) (80/10шт)</t>
  </si>
  <si>
    <t>251.37 руб.</t>
  </si>
  <si>
    <t>OTM-110238</t>
  </si>
  <si>
    <t>PPR ТМ Вентиль  прямой 20  (90/10шт)</t>
  </si>
  <si>
    <t>184.68 руб.</t>
  </si>
  <si>
    <t>OTM-110239</t>
  </si>
  <si>
    <t>PPR ТМ Вентиль  прямой 25  (70/10шт)</t>
  </si>
  <si>
    <t>239.40 руб.</t>
  </si>
  <si>
    <t>OTM-110240</t>
  </si>
  <si>
    <t>PPR ТМ Вентиль  прямой 32  (50/10шт)</t>
  </si>
  <si>
    <t>287.28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</si>
</sst>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1a73bed_da46_11ee_a56d_047c1617b143_5dcd87df_5a46_11f0_a775_047c1617b1431.jpeg"/><Relationship Id="rId2" Type="http://schemas.openxmlformats.org/officeDocument/2006/relationships/image" Target="../media/31a73bef_da46_11ee_a56d_047c1617b143_5dcd87e7_5a46_11f0_a775_047c1617b1432.jpeg"/><Relationship Id="rId3" Type="http://schemas.openxmlformats.org/officeDocument/2006/relationships/image" Target="../media/31a73bf1_da46_11ee_a56d_047c1617b143_5dcd87ef_5a46_11f0_a775_047c1617b1433.jpeg"/><Relationship Id="rId4" Type="http://schemas.openxmlformats.org/officeDocument/2006/relationships/image" Target="../media/31a73bf3_da46_11ee_a56d_047c1617b143_5dcd87dc_5a46_11f0_a775_047c1617b1434.jpeg"/><Relationship Id="rId5" Type="http://schemas.openxmlformats.org/officeDocument/2006/relationships/image" Target="../media/31a73bf5_da46_11ee_a56d_047c1617b143_5dcd87da_5a46_11f0_a775_047c1617b1435.jpeg"/><Relationship Id="rId6" Type="http://schemas.openxmlformats.org/officeDocument/2006/relationships/image" Target="../media/a1255077_da6d_11ee_a56d_047c1617b143_5dcd87e4_5a46_11f0_a775_047c1617b1436.jpeg"/><Relationship Id="rId7" Type="http://schemas.openxmlformats.org/officeDocument/2006/relationships/image" Target="../media/a1255079_da6d_11ee_a56d_047c1617b143_5dcd87e2_5a46_11f0_a775_047c1617b1437.jpeg"/><Relationship Id="rId8" Type="http://schemas.openxmlformats.org/officeDocument/2006/relationships/image" Target="../media/a125507b_da6d_11ee_a56d_047c1617b143_5dcd87ec_5a46_11f0_a775_047c1617b1438.jpeg"/><Relationship Id="rId9" Type="http://schemas.openxmlformats.org/officeDocument/2006/relationships/image" Target="../media/a125507d_da6d_11ee_a56d_047c1617b143_5dcd87ea_5a46_11f0_a775_047c1617b1439.jpeg"/><Relationship Id="rId10" Type="http://schemas.openxmlformats.org/officeDocument/2006/relationships/image" Target="../media/a125507f_da6d_11ee_a56d_047c1617b143_5dcd87f4_5a46_11f0_a775_047c1617b14310.jpeg"/><Relationship Id="rId11" Type="http://schemas.openxmlformats.org/officeDocument/2006/relationships/image" Target="../media/a1255081_da6d_11ee_a56d_047c1617b143_5dcd87f2_5a46_11f0_a775_047c1617b14311.jpeg"/><Relationship Id="rId12" Type="http://schemas.openxmlformats.org/officeDocument/2006/relationships/image" Target="../media/a1255083_da6d_11ee_a56d_047c1617b143_5dcd87f6_5a46_11f0_a775_047c1617b14312.jpeg"/><Relationship Id="rId13" Type="http://schemas.openxmlformats.org/officeDocument/2006/relationships/image" Target="../media/a1255085_da6d_11ee_a56d_047c1617b143_5dcd87f8_5a46_11f0_a775_047c1617b14313.jpeg"/><Relationship Id="rId14" Type="http://schemas.openxmlformats.org/officeDocument/2006/relationships/image" Target="../media/a1255087_da6d_11ee_a56d_047c1617b143_5dcd87fa_5a46_11f0_a775_047c1617b14314.jpeg"/><Relationship Id="rId15" Type="http://schemas.openxmlformats.org/officeDocument/2006/relationships/image" Target="../media/a1255089_da6d_11ee_a56d_047c1617b143_5dcd87dd_5a46_11f0_a775_047c1617b14315.jpeg"/><Relationship Id="rId16" Type="http://schemas.openxmlformats.org/officeDocument/2006/relationships/image" Target="../media/a125508b_da6d_11ee_a56d_047c1617b143_5dcd87e5_5a46_11f0_a775_047c1617b14316.jpeg"/><Relationship Id="rId17" Type="http://schemas.openxmlformats.org/officeDocument/2006/relationships/image" Target="../media/a125508d_da6d_11ee_a56d_047c1617b143_5dcd87ed_5a46_11f0_a775_047c1617b14317.jpeg"/><Relationship Id="rId18" Type="http://schemas.openxmlformats.org/officeDocument/2006/relationships/image" Target="../media/a125508f_da6d_11ee_a56d_047c1617b143_5dcd87db_5a46_11f0_a775_047c1617b14318.jpeg"/><Relationship Id="rId19" Type="http://schemas.openxmlformats.org/officeDocument/2006/relationships/image" Target="../media/a1255091_da6d_11ee_a56d_047c1617b143_5dcd87d9_5a46_11f0_a775_047c1617b14319.jpeg"/><Relationship Id="rId20" Type="http://schemas.openxmlformats.org/officeDocument/2006/relationships/image" Target="../media/a1255093_da6d_11ee_a56d_047c1617b143_5dcd87e3_5a46_11f0_a775_047c1617b14320.jpeg"/><Relationship Id="rId21" Type="http://schemas.openxmlformats.org/officeDocument/2006/relationships/image" Target="../media/a1255095_da6d_11ee_a56d_047c1617b143_5dcd87e1_5a46_11f0_a775_047c1617b14321.jpeg"/><Relationship Id="rId22" Type="http://schemas.openxmlformats.org/officeDocument/2006/relationships/image" Target="../media/a1255097_da6d_11ee_a56d_047c1617b143_5dcd87eb_5a46_11f0_a775_047c1617b14322.jpeg"/><Relationship Id="rId23" Type="http://schemas.openxmlformats.org/officeDocument/2006/relationships/image" Target="../media/a1255099_da6d_11ee_a56d_047c1617b143_5dcd87e9_5a46_11f0_a775_047c1617b14323.jpeg"/><Relationship Id="rId24" Type="http://schemas.openxmlformats.org/officeDocument/2006/relationships/image" Target="../media/a125509b_da6d_11ee_a56d_047c1617b143_5dcd87f3_5a46_11f0_a775_047c1617b14324.jpeg"/><Relationship Id="rId25" Type="http://schemas.openxmlformats.org/officeDocument/2006/relationships/image" Target="../media/a125509d_da6d_11ee_a56d_047c1617b143_5dcd87f1_5a46_11f0_a775_047c1617b14325.jpeg"/><Relationship Id="rId26" Type="http://schemas.openxmlformats.org/officeDocument/2006/relationships/image" Target="../media/a125509f_da6d_11ee_a56d_047c1617b143_5dcd87f5_5a46_11f0_a775_047c1617b14326.jpeg"/><Relationship Id="rId27" Type="http://schemas.openxmlformats.org/officeDocument/2006/relationships/image" Target="../media/a12550a1_da6d_11ee_a56d_047c1617b143_5dcd87f7_5a46_11f0_a775_047c1617b14327.jpeg"/><Relationship Id="rId28" Type="http://schemas.openxmlformats.org/officeDocument/2006/relationships/image" Target="../media/a12550a3_da6d_11ee_a56d_047c1617b143_5dcd87f9_5a46_11f0_a775_047c1617b14328.jpeg"/><Relationship Id="rId29" Type="http://schemas.openxmlformats.org/officeDocument/2006/relationships/image" Target="../media/a12550a5_da6d_11ee_a56d_047c1617b143_5dcd87e0_5a46_11f0_a775_047c1617b14329.jpeg"/><Relationship Id="rId30" Type="http://schemas.openxmlformats.org/officeDocument/2006/relationships/image" Target="../media/a12550a7_da6d_11ee_a56d_047c1617b143_5dcd87e8_5a46_11f0_a775_047c1617b14330.jpeg"/><Relationship Id="rId31" Type="http://schemas.openxmlformats.org/officeDocument/2006/relationships/image" Target="../media/a12550a9_da6d_11ee_a56d_047c1617b143_5dcd87f0_5a46_11f0_a775_047c1617b14331.jpeg"/><Relationship Id="rId32" Type="http://schemas.openxmlformats.org/officeDocument/2006/relationships/image" Target="../media/a12550ab_da6d_11ee_a56d_047c1617b143_5dcd87de_5a46_11f0_a775_047c1617b14332.jpeg"/><Relationship Id="rId33" Type="http://schemas.openxmlformats.org/officeDocument/2006/relationships/image" Target="../media/a12550ad_da6d_11ee_a56d_047c1617b143_5dcd87e6_5a46_11f0_a775_047c1617b14333.jpeg"/><Relationship Id="rId34" Type="http://schemas.openxmlformats.org/officeDocument/2006/relationships/image" Target="../media/a12550af_da6d_11ee_a56d_047c1617b143_5dcd87ee_5a46_11f0_a775_047c1617b14334.jpeg"/><Relationship Id="rId35" Type="http://schemas.openxmlformats.org/officeDocument/2006/relationships/image" Target="../media/296d3bad_4441_11f0_a750_047c1617b143_5dcd883a_5a46_11f0_a775_047c1617b14335.jpeg"/><Relationship Id="rId36" Type="http://schemas.openxmlformats.org/officeDocument/2006/relationships/image" Target="../media/296d3baf_4441_11f0_a750_047c1617b143_5dcd883b_5a46_11f0_a775_047c1617b14336.jpeg"/><Relationship Id="rId37" Type="http://schemas.openxmlformats.org/officeDocument/2006/relationships/image" Target="../media/296d3bb1_4441_11f0_a750_047c1617b143_5dcd883c_5a46_11f0_a775_047c1617b14337.jpeg"/><Relationship Id="rId38" Type="http://schemas.openxmlformats.org/officeDocument/2006/relationships/image" Target="../media/296d3bb3_4441_11f0_a750_047c1617b143_5dcd883d_5a46_11f0_a775_047c1617b14338.jpeg"/><Relationship Id="rId39" Type="http://schemas.openxmlformats.org/officeDocument/2006/relationships/image" Target="../media/296d3bb5_4441_11f0_a750_047c1617b143_5dcd883e_5a46_11f0_a775_047c1617b14339.jpeg"/><Relationship Id="rId40" Type="http://schemas.openxmlformats.org/officeDocument/2006/relationships/image" Target="../media/296d3bb7_4441_11f0_a750_047c1617b143_5dcd883f_5a46_11f0_a775_047c1617b14340.jpeg"/><Relationship Id="rId41" Type="http://schemas.openxmlformats.org/officeDocument/2006/relationships/image" Target="../media/296d3bb9_4441_11f0_a750_047c1617b143_5dcd8840_5a46_11f0_a775_047c1617b14341.jpeg"/><Relationship Id="rId42" Type="http://schemas.openxmlformats.org/officeDocument/2006/relationships/image" Target="../media/296d3bbb_4441_11f0_a750_047c1617b143_5dcd8841_5a46_11f0_a775_047c1617b14342.jpeg"/><Relationship Id="rId43" Type="http://schemas.openxmlformats.org/officeDocument/2006/relationships/image" Target="../media/296d3bbd_4441_11f0_a750_047c1617b143_5dcd8839_5a46_11f0_a775_047c1617b14343.jpeg"/><Relationship Id="rId44" Type="http://schemas.openxmlformats.org/officeDocument/2006/relationships/image" Target="../media/296d3bbf_4441_11f0_a750_047c1617b143_5dcd8827_5a46_11f0_a775_047c1617b14344.jpeg"/><Relationship Id="rId45" Type="http://schemas.openxmlformats.org/officeDocument/2006/relationships/image" Target="../media/296d3bc1_4441_11f0_a750_047c1617b143_5dcd8828_5a46_11f0_a775_047c1617b14345.jpeg"/><Relationship Id="rId46" Type="http://schemas.openxmlformats.org/officeDocument/2006/relationships/image" Target="../media/296d3bc3_4441_11f0_a750_047c1617b143_5dcd8829_5a46_11f0_a775_047c1617b14346.jpeg"/><Relationship Id="rId47" Type="http://schemas.openxmlformats.org/officeDocument/2006/relationships/image" Target="../media/08de5a75_4494_11f0_a750_047c1617b143_5dcd882a_5a46_11f0_a775_047c1617b14347.jpeg"/><Relationship Id="rId48" Type="http://schemas.openxmlformats.org/officeDocument/2006/relationships/image" Target="../media/08de5a77_4494_11f0_a750_047c1617b143_5dcd882b_5a46_11f0_a775_047c1617b14348.jpeg"/><Relationship Id="rId49" Type="http://schemas.openxmlformats.org/officeDocument/2006/relationships/image" Target="../media/08de5a79_4494_11f0_a750_047c1617b143_5dcd882c_5a46_11f0_a775_047c1617b14349.jpeg"/><Relationship Id="rId50" Type="http://schemas.openxmlformats.org/officeDocument/2006/relationships/image" Target="../media/08de5a7b_4494_11f0_a750_047c1617b143_5dcd882d_5a46_11f0_a775_047c1617b14350.jpeg"/><Relationship Id="rId51" Type="http://schemas.openxmlformats.org/officeDocument/2006/relationships/image" Target="../media/08de5a7d_4494_11f0_a750_047c1617b143_5dcd882e_5a46_11f0_a775_047c1617b14351.jpeg"/><Relationship Id="rId52" Type="http://schemas.openxmlformats.org/officeDocument/2006/relationships/image" Target="../media/08de5a7f_4494_11f0_a750_047c1617b143_5dcd882f_5a46_11f0_a775_047c1617b14352.jpeg"/><Relationship Id="rId53" Type="http://schemas.openxmlformats.org/officeDocument/2006/relationships/image" Target="../media/08de5a81_4494_11f0_a750_047c1617b143_5dcd8830_5a46_11f0_a775_047c1617b14353.jpeg"/><Relationship Id="rId54" Type="http://schemas.openxmlformats.org/officeDocument/2006/relationships/image" Target="../media/08de5a87_4494_11f0_a750_047c1617b143_5dcd8833_5a46_11f0_a775_047c1617b14354.jpeg"/><Relationship Id="rId55" Type="http://schemas.openxmlformats.org/officeDocument/2006/relationships/image" Target="../media/08de5a89_4494_11f0_a750_047c1617b143_5dcd8834_5a46_11f0_a775_047c1617b14355.jpeg"/><Relationship Id="rId56" Type="http://schemas.openxmlformats.org/officeDocument/2006/relationships/image" Target="../media/08de5a8b_4494_11f0_a750_047c1617b143_5dcd8835_5a46_11f0_a775_047c1617b14356.jpeg"/><Relationship Id="rId57" Type="http://schemas.openxmlformats.org/officeDocument/2006/relationships/image" Target="../media/08de5a8d_4494_11f0_a750_047c1617b143_5dcd8836_5a46_11f0_a775_047c1617b14357.jpeg"/><Relationship Id="rId58" Type="http://schemas.openxmlformats.org/officeDocument/2006/relationships/image" Target="../media/08de5a8f_4494_11f0_a750_047c1617b143_5dcd8837_5a46_11f0_a775_047c1617b14358.jpeg"/><Relationship Id="rId59" Type="http://schemas.openxmlformats.org/officeDocument/2006/relationships/image" Target="../media/08de5a91_4494_11f0_a750_047c1617b143_5dcd8838_5a46_11f0_a775_047c1617b14359.jpeg"/><Relationship Id="rId60" Type="http://schemas.openxmlformats.org/officeDocument/2006/relationships/image" Target="../media/08de5a93_4494_11f0_a750_047c1617b143_5dcd8824_5a46_11f0_a775_047c1617b14360.jpeg"/><Relationship Id="rId61" Type="http://schemas.openxmlformats.org/officeDocument/2006/relationships/image" Target="../media/08de5a95_4494_11f0_a750_047c1617b143_5dcd8825_5a46_11f0_a775_047c1617b14361.jpeg"/><Relationship Id="rId62" Type="http://schemas.openxmlformats.org/officeDocument/2006/relationships/image" Target="../media/08de5a97_4494_11f0_a750_047c1617b143_5dcd8826_5a46_11f0_a775_047c1617b14362.jpeg"/><Relationship Id="rId63" Type="http://schemas.openxmlformats.org/officeDocument/2006/relationships/image" Target="../media/08de5a99_4494_11f0_a750_047c1617b143_64c8bab2_5a46_11f0_a775_047c1617b14363.jpeg"/><Relationship Id="rId64" Type="http://schemas.openxmlformats.org/officeDocument/2006/relationships/image" Target="../media/08de5a9b_4494_11f0_a750_047c1617b143_64c8bab4_5a46_11f0_a775_047c1617b14364.jpeg"/><Relationship Id="rId65" Type="http://schemas.openxmlformats.org/officeDocument/2006/relationships/image" Target="../media/08de5a9d_4494_11f0_a750_047c1617b143_64c8bab6_5a46_11f0_a775_047c1617b14365.jpeg"/><Relationship Id="rId66" Type="http://schemas.openxmlformats.org/officeDocument/2006/relationships/image" Target="../media/08de5a9f_4494_11f0_a750_047c1617b143_64c8bab8_5a46_11f0_a775_047c1617b14366.jpeg"/><Relationship Id="rId67" Type="http://schemas.openxmlformats.org/officeDocument/2006/relationships/image" Target="../media/08de5aa1_4494_11f0_a750_047c1617b143_64c8baba_5a46_11f0_a775_047c1617b14367.jpeg"/><Relationship Id="rId68" Type="http://schemas.openxmlformats.org/officeDocument/2006/relationships/image" Target="../media/08de5aa3_4494_11f0_a750_047c1617b143_64c8babc_5a46_11f0_a775_047c1617b14368.jpeg"/><Relationship Id="rId69" Type="http://schemas.openxmlformats.org/officeDocument/2006/relationships/image" Target="../media/08de5aa5_4494_11f0_a750_047c1617b143_64c8bab1_5a46_11f0_a775_047c1617b14369.jpeg"/><Relationship Id="rId70" Type="http://schemas.openxmlformats.org/officeDocument/2006/relationships/image" Target="../media/08de5aa7_4494_11f0_a750_047c1617b143_64c8bab3_5a46_11f0_a775_047c1617b14370.jpeg"/><Relationship Id="rId71" Type="http://schemas.openxmlformats.org/officeDocument/2006/relationships/image" Target="../media/08de5aa9_4494_11f0_a750_047c1617b143_64c8bab5_5a46_11f0_a775_047c1617b14371.jpeg"/><Relationship Id="rId72" Type="http://schemas.openxmlformats.org/officeDocument/2006/relationships/image" Target="../media/08de5aab_4494_11f0_a750_047c1617b143_64c8bab7_5a46_11f0_a775_047c1617b14372.jpeg"/><Relationship Id="rId73" Type="http://schemas.openxmlformats.org/officeDocument/2006/relationships/image" Target="../media/08de5aad_4494_11f0_a750_047c1617b143_64c8bab9_5a46_11f0_a775_047c1617b14373.jpeg"/><Relationship Id="rId74" Type="http://schemas.openxmlformats.org/officeDocument/2006/relationships/image" Target="../media/08de5aaf_4494_11f0_a750_047c1617b143_64c8babb_5a46_11f0_a775_047c1617b14374.jpeg"/><Relationship Id="rId75" Type="http://schemas.openxmlformats.org/officeDocument/2006/relationships/image" Target="../media/08de5ab1_4494_11f0_a750_047c1617b143_64c8babd_5a46_11f0_a775_047c1617b14375.jpeg"/><Relationship Id="rId76" Type="http://schemas.openxmlformats.org/officeDocument/2006/relationships/image" Target="../media/08de5ab3_4494_11f0_a750_047c1617b143_64c8babe_5a46_11f0_a775_047c1617b14376.jpeg"/><Relationship Id="rId77" Type="http://schemas.openxmlformats.org/officeDocument/2006/relationships/image" Target="../media/08de5ab5_4494_11f0_a750_047c1617b143_64c8bab0_5a46_11f0_a775_047c1617b14377.jpeg"/><Relationship Id="rId78" Type="http://schemas.openxmlformats.org/officeDocument/2006/relationships/image" Target="../media/08de5ab7_4494_11f0_a750_047c1617b143_64c8babf_5a46_11f0_a775_047c1617b14378.jpeg"/><Relationship Id="rId79" Type="http://schemas.openxmlformats.org/officeDocument/2006/relationships/image" Target="../media/08de5ab9_4494_11f0_a750_047c1617b143_64c8bac0_5a46_11f0_a775_047c1617b14379.jpeg"/><Relationship Id="rId80" Type="http://schemas.openxmlformats.org/officeDocument/2006/relationships/image" Target="../media/08de5abb_4494_11f0_a750_047c1617b143_5dcd884e_5a46_11f0_a775_047c1617b14380.jpeg"/><Relationship Id="rId81" Type="http://schemas.openxmlformats.org/officeDocument/2006/relationships/image" Target="../media/08de5abd_4494_11f0_a750_047c1617b143_64c8ba96_5a46_11f0_a775_047c1617b14381.jpeg"/><Relationship Id="rId82" Type="http://schemas.openxmlformats.org/officeDocument/2006/relationships/image" Target="../media/08de5abf_4494_11f0_a750_047c1617b143_64c8ba99_5a46_11f0_a775_047c1617b14382.jpeg"/><Relationship Id="rId83" Type="http://schemas.openxmlformats.org/officeDocument/2006/relationships/image" Target="../media/08de5ac1_4494_11f0_a750_047c1617b143_64c8ba9d_5a46_11f0_a775_047c1617b14383.jpeg"/><Relationship Id="rId84" Type="http://schemas.openxmlformats.org/officeDocument/2006/relationships/image" Target="../media/08de5ac3_4494_11f0_a750_047c1617b143_64c8ba9e_5a46_11f0_a775_047c1617b14384.jpeg"/><Relationship Id="rId85" Type="http://schemas.openxmlformats.org/officeDocument/2006/relationships/image" Target="../media/08de5ac5_4494_11f0_a750_047c1617b143_64c8ba9f_5a46_11f0_a775_047c1617b14385.jpeg"/><Relationship Id="rId86" Type="http://schemas.openxmlformats.org/officeDocument/2006/relationships/image" Target="../media/08de5ac7_4494_11f0_a750_047c1617b143_64c8baa0_5a46_11f0_a775_047c1617b14386.jpeg"/><Relationship Id="rId87" Type="http://schemas.openxmlformats.org/officeDocument/2006/relationships/image" Target="../media/08de5ac9_4494_11f0_a750_047c1617b143_64c8baa1_5a46_11f0_a775_047c1617b14387.jpeg"/><Relationship Id="rId88" Type="http://schemas.openxmlformats.org/officeDocument/2006/relationships/image" Target="../media/08de5acb_4494_11f0_a750_047c1617b143_5dcd884d_5a46_11f0_a775_047c1617b14388.jpeg"/><Relationship Id="rId89" Type="http://schemas.openxmlformats.org/officeDocument/2006/relationships/image" Target="../media/08de5acd_4494_11f0_a750_047c1617b143_64c8baa9_5a46_11f0_a775_047c1617b14389.jpeg"/><Relationship Id="rId90" Type="http://schemas.openxmlformats.org/officeDocument/2006/relationships/image" Target="../media/08de5acf_4494_11f0_a750_047c1617b143_64c8baaa_5a46_11f0_a775_047c1617b14390.jpeg"/><Relationship Id="rId91" Type="http://schemas.openxmlformats.org/officeDocument/2006/relationships/image" Target="../media/08de5ad1_4494_11f0_a750_047c1617b143_64c8baab_5a46_11f0_a775_047c1617b14391.jpeg"/><Relationship Id="rId92" Type="http://schemas.openxmlformats.org/officeDocument/2006/relationships/image" Target="../media/08de5ad3_4494_11f0_a750_047c1617b143_64c8baac_5a46_11f0_a775_047c1617b14392.jpeg"/><Relationship Id="rId93" Type="http://schemas.openxmlformats.org/officeDocument/2006/relationships/image" Target="../media/08de5ad5_4494_11f0_a750_047c1617b143_64c8baad_5a46_11f0_a775_047c1617b14393.jpeg"/><Relationship Id="rId94" Type="http://schemas.openxmlformats.org/officeDocument/2006/relationships/image" Target="../media/08de5ad7_4494_11f0_a750_047c1617b143_64c8baae_5a46_11f0_a775_047c1617b14394.jpeg"/><Relationship Id="rId95" Type="http://schemas.openxmlformats.org/officeDocument/2006/relationships/image" Target="../media/08de5ad9_4494_11f0_a750_047c1617b143_5dcd87ff_5a46_11f0_a775_047c1617b14395.jpeg"/><Relationship Id="rId96" Type="http://schemas.openxmlformats.org/officeDocument/2006/relationships/image" Target="../media/08de5adb_4494_11f0_a750_047c1617b143_5dcd8800_5a46_11f0_a775_047c1617b14396.jpeg"/><Relationship Id="rId97" Type="http://schemas.openxmlformats.org/officeDocument/2006/relationships/image" Target="../media/08de5add_4494_11f0_a750_047c1617b143_5dcd8802_5a46_11f0_a775_047c1617b14397.jpeg"/><Relationship Id="rId98" Type="http://schemas.openxmlformats.org/officeDocument/2006/relationships/image" Target="../media/08de5adf_4494_11f0_a750_047c1617b143_5dcd87fe_5a46_11f0_a775_047c1617b14398.jpeg"/><Relationship Id="rId99" Type="http://schemas.openxmlformats.org/officeDocument/2006/relationships/image" Target="../media/08de5ae1_4494_11f0_a750_047c1617b143_5dcd8801_5a46_11f0_a775_047c1617b14399.jpeg"/><Relationship Id="rId100" Type="http://schemas.openxmlformats.org/officeDocument/2006/relationships/image" Target="../media/08de5ae3_4494_11f0_a750_047c1617b143_5dcd8847_5a46_11f0_a775_047c1617b143100.jpeg"/><Relationship Id="rId101" Type="http://schemas.openxmlformats.org/officeDocument/2006/relationships/image" Target="../media/08de5ae5_4494_11f0_a750_047c1617b143_5dcd8848_5a46_11f0_a775_047c1617b143101.jpeg"/><Relationship Id="rId102" Type="http://schemas.openxmlformats.org/officeDocument/2006/relationships/image" Target="../media/08de5ae7_4494_11f0_a750_047c1617b143_5dcd8849_5a46_11f0_a775_047c1617b143102.jpeg"/><Relationship Id="rId103" Type="http://schemas.openxmlformats.org/officeDocument/2006/relationships/image" Target="../media/08de5ae9_4494_11f0_a750_047c1617b143_5dcd884a_5a46_11f0_a775_047c1617b143103.jpeg"/><Relationship Id="rId104" Type="http://schemas.openxmlformats.org/officeDocument/2006/relationships/image" Target="../media/08de5aeb_4494_11f0_a750_047c1617b143_5dcd8844_5a46_11f0_a775_047c1617b143104.jpeg"/><Relationship Id="rId105" Type="http://schemas.openxmlformats.org/officeDocument/2006/relationships/image" Target="../media/08de5aed_4494_11f0_a750_047c1617b143_5dcd8845_5a46_11f0_a775_047c1617b143105.jpeg"/><Relationship Id="rId106" Type="http://schemas.openxmlformats.org/officeDocument/2006/relationships/image" Target="../media/08de5aef_4494_11f0_a750_047c1617b143_5dcd8846_5a46_11f0_a775_047c1617b143106.jpeg"/><Relationship Id="rId107" Type="http://schemas.openxmlformats.org/officeDocument/2006/relationships/image" Target="../media/08de5af1_4494_11f0_a750_047c1617b143_5dcd880f_5a46_11f0_a775_047c1617b143107.jpeg"/><Relationship Id="rId108" Type="http://schemas.openxmlformats.org/officeDocument/2006/relationships/image" Target="../media/08de5af3_4494_11f0_a750_047c1617b143_5dcd8811_5a46_11f0_a775_047c1617b143108.jpeg"/><Relationship Id="rId109" Type="http://schemas.openxmlformats.org/officeDocument/2006/relationships/image" Target="../media/08de5af5_4494_11f0_a750_047c1617b143_5dcd8813_5a46_11f0_a775_047c1617b143109.jpeg"/><Relationship Id="rId110" Type="http://schemas.openxmlformats.org/officeDocument/2006/relationships/image" Target="../media/08de5af7_4494_11f0_a750_047c1617b143_5dcd8815_5a46_11f0_a775_047c1617b143110.jpeg"/><Relationship Id="rId111" Type="http://schemas.openxmlformats.org/officeDocument/2006/relationships/image" Target="../media/08de5af9_4494_11f0_a750_047c1617b143_5dcd8819_5a46_11f0_a775_047c1617b143111.jpeg"/><Relationship Id="rId112" Type="http://schemas.openxmlformats.org/officeDocument/2006/relationships/image" Target="../media/08de5afb_4494_11f0_a750_047c1617b143_5dcd881b_5a46_11f0_a775_047c1617b143112.jpeg"/><Relationship Id="rId113" Type="http://schemas.openxmlformats.org/officeDocument/2006/relationships/image" Target="../media/08de5afd_4494_11f0_a750_047c1617b143_5dcd8817_5a46_11f0_a775_047c1617b143113.jpeg"/><Relationship Id="rId114" Type="http://schemas.openxmlformats.org/officeDocument/2006/relationships/image" Target="../media/08de5aff_4494_11f0_a750_047c1617b143_5dcd881d_5a46_11f0_a775_047c1617b143114.jpeg"/><Relationship Id="rId115" Type="http://schemas.openxmlformats.org/officeDocument/2006/relationships/image" Target="../media/08de5b01_4494_11f0_a750_047c1617b143_5dcd881f_5a46_11f0_a775_047c1617b143115.jpeg"/><Relationship Id="rId116" Type="http://schemas.openxmlformats.org/officeDocument/2006/relationships/image" Target="../media/08de5b03_4494_11f0_a750_047c1617b143_5dcd8821_5a46_11f0_a775_047c1617b143116.jpeg"/><Relationship Id="rId117" Type="http://schemas.openxmlformats.org/officeDocument/2006/relationships/image" Target="../media/08de5b05_4494_11f0_a750_047c1617b143_5dcd8823_5a46_11f0_a775_047c1617b143117.jpeg"/><Relationship Id="rId118" Type="http://schemas.openxmlformats.org/officeDocument/2006/relationships/image" Target="../media/08de5b07_4494_11f0_a750_047c1617b143_5dcd880e_5a46_11f0_a775_047c1617b143118.jpeg"/><Relationship Id="rId119" Type="http://schemas.openxmlformats.org/officeDocument/2006/relationships/image" Target="../media/08de5b09_4494_11f0_a750_047c1617b143_5dcd8810_5a46_11f0_a775_047c1617b143119.jpeg"/><Relationship Id="rId120" Type="http://schemas.openxmlformats.org/officeDocument/2006/relationships/image" Target="../media/08de5b0b_4494_11f0_a750_047c1617b143_5dcd8812_5a46_11f0_a775_047c1617b143120.jpeg"/><Relationship Id="rId121" Type="http://schemas.openxmlformats.org/officeDocument/2006/relationships/image" Target="../media/08de5b0d_4494_11f0_a750_047c1617b143_5dcd8814_5a46_11f0_a775_047c1617b143121.jpeg"/><Relationship Id="rId122" Type="http://schemas.openxmlformats.org/officeDocument/2006/relationships/image" Target="../media/08de5b0f_4494_11f0_a750_047c1617b143_5dcd8818_5a46_11f0_a775_047c1617b143122.jpeg"/><Relationship Id="rId123" Type="http://schemas.openxmlformats.org/officeDocument/2006/relationships/image" Target="../media/08de5b11_4494_11f0_a750_047c1617b143_5dcd881a_5a46_11f0_a775_047c1617b143123.jpeg"/><Relationship Id="rId124" Type="http://schemas.openxmlformats.org/officeDocument/2006/relationships/image" Target="../media/08de5b13_4494_11f0_a750_047c1617b143_5dcd8816_5a46_11f0_a775_047c1617b143124.jpeg"/><Relationship Id="rId125" Type="http://schemas.openxmlformats.org/officeDocument/2006/relationships/image" Target="../media/08de5b15_4494_11f0_a750_047c1617b143_5dcd881c_5a46_11f0_a775_047c1617b143125.jpeg"/><Relationship Id="rId126" Type="http://schemas.openxmlformats.org/officeDocument/2006/relationships/image" Target="../media/08de5b17_4494_11f0_a750_047c1617b143_5dcd881e_5a46_11f0_a775_047c1617b143126.jpeg"/><Relationship Id="rId127" Type="http://schemas.openxmlformats.org/officeDocument/2006/relationships/image" Target="../media/08de5b19_4494_11f0_a750_047c1617b143_5dcd8820_5a46_11f0_a775_047c1617b143127.jpeg"/><Relationship Id="rId128" Type="http://schemas.openxmlformats.org/officeDocument/2006/relationships/image" Target="../media/08de5b1b_4494_11f0_a750_047c1617b143_5dcd8822_5a46_11f0_a775_047c1617b143128.jpeg"/><Relationship Id="rId129" Type="http://schemas.openxmlformats.org/officeDocument/2006/relationships/image" Target="../media/08de5b1d_4494_11f0_a750_047c1617b143_64c8bac6_5a46_11f0_a775_047c1617b143129.jpeg"/><Relationship Id="rId130" Type="http://schemas.openxmlformats.org/officeDocument/2006/relationships/image" Target="../media/08de5b1f_4494_11f0_a750_047c1617b143_64c8bac8_5a46_11f0_a775_047c1617b143130.jpeg"/><Relationship Id="rId131" Type="http://schemas.openxmlformats.org/officeDocument/2006/relationships/image" Target="../media/08de5b21_4494_11f0_a750_047c1617b143_64c8baca_5a46_11f0_a775_047c1617b143131.jpeg"/><Relationship Id="rId132" Type="http://schemas.openxmlformats.org/officeDocument/2006/relationships/image" Target="../media/08de5b23_4494_11f0_a750_047c1617b143_64c8bacc_5a46_11f0_a775_047c1617b143132.jpeg"/><Relationship Id="rId133" Type="http://schemas.openxmlformats.org/officeDocument/2006/relationships/image" Target="../media/08de5b25_4494_11f0_a750_047c1617b143_64c8bad0_5a46_11f0_a775_047c1617b143133.jpeg"/><Relationship Id="rId134" Type="http://schemas.openxmlformats.org/officeDocument/2006/relationships/image" Target="../media/08de5b27_4494_11f0_a750_047c1617b143_64c8bad2_5a46_11f0_a775_047c1617b143134.jpeg"/><Relationship Id="rId135" Type="http://schemas.openxmlformats.org/officeDocument/2006/relationships/image" Target="../media/08de5b29_4494_11f0_a750_047c1617b143_64c8bace_5a46_11f0_a775_047c1617b143135.jpeg"/><Relationship Id="rId136" Type="http://schemas.openxmlformats.org/officeDocument/2006/relationships/image" Target="../media/08de5b2b_4494_11f0_a750_047c1617b143_64c8bac5_5a46_11f0_a775_047c1617b143136.jpeg"/><Relationship Id="rId137" Type="http://schemas.openxmlformats.org/officeDocument/2006/relationships/image" Target="../media/08de5b2d_4494_11f0_a750_047c1617b143_64c8bac7_5a46_11f0_a775_047c1617b143137.jpeg"/><Relationship Id="rId138" Type="http://schemas.openxmlformats.org/officeDocument/2006/relationships/image" Target="../media/08de5b2f_4494_11f0_a750_047c1617b143_64c8bac9_5a46_11f0_a775_047c1617b143138.jpeg"/><Relationship Id="rId139" Type="http://schemas.openxmlformats.org/officeDocument/2006/relationships/image" Target="../media/08de5b31_4494_11f0_a750_047c1617b143_64c8bacb_5a46_11f0_a775_047c1617b143139.jpeg"/><Relationship Id="rId140" Type="http://schemas.openxmlformats.org/officeDocument/2006/relationships/image" Target="../media/08de5b33_4494_11f0_a750_047c1617b143_64c8bacf_5a46_11f0_a775_047c1617b143140.jpeg"/><Relationship Id="rId141" Type="http://schemas.openxmlformats.org/officeDocument/2006/relationships/image" Target="../media/08de5b35_4494_11f0_a750_047c1617b143_64c8bad1_5a46_11f0_a775_047c1617b143141.jpeg"/><Relationship Id="rId142" Type="http://schemas.openxmlformats.org/officeDocument/2006/relationships/image" Target="../media/08de5b37_4494_11f0_a750_047c1617b143_64c8bacd_5a46_11f0_a775_047c1617b143142.jpeg"/><Relationship Id="rId143" Type="http://schemas.openxmlformats.org/officeDocument/2006/relationships/image" Target="../media/08de5b39_4494_11f0_a750_047c1617b143_64c8bac2_5a46_11f0_a775_047c1617b143143.jpeg"/><Relationship Id="rId144" Type="http://schemas.openxmlformats.org/officeDocument/2006/relationships/image" Target="../media/08de5b3b_4494_11f0_a750_047c1617b143_64c8bac3_5a46_11f0_a775_047c1617b143144.jpeg"/><Relationship Id="rId145" Type="http://schemas.openxmlformats.org/officeDocument/2006/relationships/image" Target="../media/08de5b3d_4494_11f0_a750_047c1617b143_64c8bac4_5a46_11f0_a775_047c1617b143145.jpeg"/><Relationship Id="rId146" Type="http://schemas.openxmlformats.org/officeDocument/2006/relationships/image" Target="../media/08de5b3f_4494_11f0_a750_047c1617b143_64c8bac1_5a46_11f0_a775_047c1617b143146.jpeg"/><Relationship Id="rId147" Type="http://schemas.openxmlformats.org/officeDocument/2006/relationships/image" Target="../media/08de5b41_4494_11f0_a750_047c1617b143_5dcd884b_5a46_11f0_a775_047c1617b143147.jpeg"/><Relationship Id="rId148" Type="http://schemas.openxmlformats.org/officeDocument/2006/relationships/image" Target="../media/08de5b43_4494_11f0_a750_047c1617b143_5dcd884c_5a46_11f0_a775_047c1617b143148.jpeg"/><Relationship Id="rId149" Type="http://schemas.openxmlformats.org/officeDocument/2006/relationships/image" Target="../media/08de5b45_4494_11f0_a750_047c1617b143_64c8ba94_5a46_11f0_a775_047c1617b143149.jpeg"/><Relationship Id="rId150" Type="http://schemas.openxmlformats.org/officeDocument/2006/relationships/image" Target="../media/08de5b47_4494_11f0_a750_047c1617b143_64c8ba95_5a46_11f0_a775_047c1617b143150.jpeg"/><Relationship Id="rId151" Type="http://schemas.openxmlformats.org/officeDocument/2006/relationships/image" Target="../media/08de5b49_4494_11f0_a750_047c1617b143_64c8ba97_5a46_11f0_a775_047c1617b143151.jpeg"/><Relationship Id="rId152" Type="http://schemas.openxmlformats.org/officeDocument/2006/relationships/image" Target="../media/08de5b4b_4494_11f0_a750_047c1617b143_64c8ba98_5a46_11f0_a775_047c1617b143152.jpeg"/><Relationship Id="rId153" Type="http://schemas.openxmlformats.org/officeDocument/2006/relationships/image" Target="../media/08de5b4d_4494_11f0_a750_047c1617b143_64c8ba9b_5a46_11f0_a775_047c1617b143153.jpeg"/><Relationship Id="rId154" Type="http://schemas.openxmlformats.org/officeDocument/2006/relationships/image" Target="../media/08de5b4f_4494_11f0_a750_047c1617b143_64c8ba9c_5a46_11f0_a775_047c1617b143154.jpeg"/><Relationship Id="rId155" Type="http://schemas.openxmlformats.org/officeDocument/2006/relationships/image" Target="../media/08de5b51_4494_11f0_a750_047c1617b143_64c8ba9a_5a46_11f0_a775_047c1617b143155.jpeg"/><Relationship Id="rId156" Type="http://schemas.openxmlformats.org/officeDocument/2006/relationships/image" Target="../media/08de5b53_4494_11f0_a750_047c1617b143_64c8baa2_5a46_11f0_a775_047c1617b143156.jpeg"/><Relationship Id="rId157" Type="http://schemas.openxmlformats.org/officeDocument/2006/relationships/image" Target="../media/08de5b55_4494_11f0_a750_047c1617b143_64c8baa3_5a46_11f0_a775_047c1617b143157.jpeg"/><Relationship Id="rId158" Type="http://schemas.openxmlformats.org/officeDocument/2006/relationships/image" Target="../media/08de5b57_4494_11f0_a750_047c1617b143_64c8baa4_5a46_11f0_a775_047c1617b143158.jpeg"/><Relationship Id="rId159" Type="http://schemas.openxmlformats.org/officeDocument/2006/relationships/image" Target="../media/08de5b59_4494_11f0_a750_047c1617b143_64c8baa5_5a46_11f0_a775_047c1617b143159.jpeg"/><Relationship Id="rId160" Type="http://schemas.openxmlformats.org/officeDocument/2006/relationships/image" Target="../media/08de5b5b_4494_11f0_a750_047c1617b143_64c8baa7_5a46_11f0_a775_047c1617b143160.jpeg"/><Relationship Id="rId161" Type="http://schemas.openxmlformats.org/officeDocument/2006/relationships/image" Target="../media/08de5b5d_4494_11f0_a750_047c1617b143_64c8baa8_5a46_11f0_a775_047c1617b143161.jpeg"/><Relationship Id="rId162" Type="http://schemas.openxmlformats.org/officeDocument/2006/relationships/image" Target="../media/08de5b5f_4494_11f0_a750_047c1617b143_64c8baa6_5a46_11f0_a775_047c1617b143162.jpeg"/><Relationship Id="rId163" Type="http://schemas.openxmlformats.org/officeDocument/2006/relationships/image" Target="../media/08de5b61_4494_11f0_a750_047c1617b143_5dcd8842_5a46_11f0_a775_047c1617b143163.jpeg"/><Relationship Id="rId164" Type="http://schemas.openxmlformats.org/officeDocument/2006/relationships/image" Target="../media/08de5b63_4494_11f0_a750_047c1617b143_5dcd8843_5a46_11f0_a775_047c1617b143164.jpeg"/><Relationship Id="rId165" Type="http://schemas.openxmlformats.org/officeDocument/2006/relationships/image" Target="../media/08de5b65_4494_11f0_a750_047c1617b143_64c8bad3_5a46_11f0_a775_047c1617b143165.jpeg"/><Relationship Id="rId166" Type="http://schemas.openxmlformats.org/officeDocument/2006/relationships/image" Target="../media/08de5b67_4494_11f0_a750_047c1617b143_64c8bad4_5a46_11f0_a775_047c1617b143166.jpeg"/><Relationship Id="rId167" Type="http://schemas.openxmlformats.org/officeDocument/2006/relationships/image" Target="../media/08de5b69_4494_11f0_a750_047c1617b143_64c8baaf_5a46_11f0_a775_047c1617b143167.jpeg"/><Relationship Id="rId168" Type="http://schemas.openxmlformats.org/officeDocument/2006/relationships/image" Target="../media/08de5b6b_4494_11f0_a750_047c1617b143_64c8bad5_5a46_11f0_a775_047c1617b143168.jpeg"/><Relationship Id="rId169" Type="http://schemas.openxmlformats.org/officeDocument/2006/relationships/image" Target="../media/08de5b6d_4494_11f0_a750_047c1617b143_64c8bad6_5a46_11f0_a775_047c1617b143169.jpeg"/><Relationship Id="rId170" Type="http://schemas.openxmlformats.org/officeDocument/2006/relationships/image" Target="../media/08de5b6f_4494_11f0_a750_047c1617b143_64c8bad7_5a46_11f0_a775_047c1617b143170.jpeg"/><Relationship Id="rId171" Type="http://schemas.openxmlformats.org/officeDocument/2006/relationships/image" Target="../media/08de5b71_4494_11f0_a750_047c1617b143_5dcd8807_5a46_11f0_a775_047c1617b143171.jpeg"/><Relationship Id="rId172" Type="http://schemas.openxmlformats.org/officeDocument/2006/relationships/image" Target="../media/08de5b73_4494_11f0_a750_047c1617b143_5dcd8808_5a46_11f0_a775_047c1617b143172.jpeg"/><Relationship Id="rId173" Type="http://schemas.openxmlformats.org/officeDocument/2006/relationships/image" Target="../media/08de5b75_4494_11f0_a750_047c1617b143_5dcd8809_5a46_11f0_a775_047c1617b143173.jpeg"/><Relationship Id="rId174" Type="http://schemas.openxmlformats.org/officeDocument/2006/relationships/image" Target="../media/08de5b77_4494_11f0_a750_047c1617b143_5dcd880a_5a46_11f0_a775_047c1617b143174.jpeg"/><Relationship Id="rId175" Type="http://schemas.openxmlformats.org/officeDocument/2006/relationships/image" Target="../media/08de5b79_4494_11f0_a750_047c1617b143_5dcd880b_5a46_11f0_a775_047c1617b143175.jpeg"/><Relationship Id="rId176" Type="http://schemas.openxmlformats.org/officeDocument/2006/relationships/image" Target="../media/08de5b7b_4494_11f0_a750_047c1617b143_5dcd880c_5a46_11f0_a775_047c1617b143176.jpeg"/><Relationship Id="rId177" Type="http://schemas.openxmlformats.org/officeDocument/2006/relationships/image" Target="../media/08de5b7d_4494_11f0_a750_047c1617b143_5dcd880d_5a46_11f0_a775_047c1617b143177.jpeg"/><Relationship Id="rId178" Type="http://schemas.openxmlformats.org/officeDocument/2006/relationships/image" Target="../media/08de5b7f_4494_11f0_a750_047c1617b143_5dcd8805_5a46_11f0_a775_047c1617b143178.jpeg"/><Relationship Id="rId179" Type="http://schemas.openxmlformats.org/officeDocument/2006/relationships/image" Target="../media/08de5b81_4494_11f0_a750_047c1617b143_5dcd8806_5a46_11f0_a775_047c1617b143179.jpeg"/><Relationship Id="rId180" Type="http://schemas.openxmlformats.org/officeDocument/2006/relationships/image" Target="../media/08de5b83_4494_11f0_a750_047c1617b143_5dcd8803_5a46_11f0_a775_047c1617b143180.jpeg"/><Relationship Id="rId181" Type="http://schemas.openxmlformats.org/officeDocument/2006/relationships/image" Target="../media/08de5b85_4494_11f0_a750_047c1617b143_5dcd8804_5a46_11f0_a775_047c1617b143181.jpeg"/><Relationship Id="rId182" Type="http://schemas.openxmlformats.org/officeDocument/2006/relationships/image" Target="../media/08de5b87_4494_11f0_a750_047c1617b143_5dcd87fb_5a46_11f0_a775_047c1617b143182.jpeg"/><Relationship Id="rId183" Type="http://schemas.openxmlformats.org/officeDocument/2006/relationships/image" Target="../media/08de5b89_4494_11f0_a750_047c1617b143_5dcd87fc_5a46_11f0_a775_047c1617b143183.jpeg"/><Relationship Id="rId184" Type="http://schemas.openxmlformats.org/officeDocument/2006/relationships/image" Target="../media/08de5b8b_4494_11f0_a750_047c1617b143_5dcd87fd_5a46_11f0_a775_047c1617b14318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3" name="Image_47" descr="Image_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4" name="Image_48" descr="Image_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5" name="Image_49" descr="Image_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6" name="Image_50" descr="Image_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7" name="Image_51" descr="Image_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8" name="Image_52" descr="Image_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9" name="Image_53" descr="Image_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0" name="Image_54" descr="Image_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1" name="Image_55" descr="Image_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2" name="Image_56" descr="Image_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3" name="Image_57" descr="Image_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4" name="Image_58" descr="Image_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5" name="Image_59" descr="Image_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6" name="Image_60" descr="Image_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7" name="Image_61" descr="Image_6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8" name="Image_62" descr="Image_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9" name="Image_63" descr="Image_6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0" name="Image_64" descr="Image_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1" name="Image_65" descr="Image_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2" name="Image_66" descr="Image_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3" name="Image_67" descr="Image_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4" name="Image_68" descr="Image_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5" name="Image_69" descr="Image_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6" name="Image_70" descr="Image_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7" name="Image_71" descr="Image_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8" name="Image_72" descr="Image_7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9" name="Image_73" descr="Image_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0" name="Image_74" descr="Image_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1" name="Image_75" descr="Image_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2" name="Image_76" descr="Image_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3" name="Image_77" descr="Image_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4" name="Image_78" descr="Image_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5" name="Image_79" descr="Image_7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6" name="Image_80" descr="Image_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7" name="Image_81" descr="Image_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8" name="Image_82" descr="Image_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9" name="Image_83" descr="Image_8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0" name="Image_84" descr="Image_8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1" name="Image_85" descr="Image_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2" name="Image_86" descr="Image_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3" name="Image_87" descr="Image_8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4" name="Image_88" descr="Image_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5" name="Image_89" descr="Image_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6" name="Image_90" descr="Image_9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7" name="Image_91" descr="Image_9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8" name="Image_92" descr="Image_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9" name="Image_93" descr="Image_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0" name="Image_94" descr="Image_9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1" name="Image_95" descr="Image_9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2" name="Image_96" descr="Image_9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3" name="Image_97" descr="Image_9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4" name="Image_98" descr="Image_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5" name="Image_99" descr="Image_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6" name="Image_100" descr="Image_10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7" name="Image_101" descr="Image_10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8" name="Image_102" descr="Image_10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9" name="Image_103" descr="Image_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0" name="Image_104" descr="Image_1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1" name="Image_105" descr="Image_1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2" name="Image_106" descr="Image_1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3" name="Image_107" descr="Image_1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4" name="Image_108" descr="Image_10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5" name="Image_109" descr="Image_10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6" name="Image_110" descr="Image_11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7" name="Image_111" descr="Image_11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8" name="Image_112" descr="Image_11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9" name="Image_113" descr="Image_11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0" name="Image_114" descr="Image_11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1" name="Image_115" descr="Image_11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2" name="Image_116" descr="Image_1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3" name="Image_117" descr="Image_1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4" name="Image_118" descr="Image_11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5" name="Image_119" descr="Image_11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6" name="Image_120" descr="Image_12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7" name="Image_121" descr="Image_12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8" name="Image_122" descr="Image_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9" name="Image_123" descr="Image_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0" name="Image_124" descr="Image_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1" name="Image_125" descr="Image_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2" name="Image_126" descr="Image_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3" name="Image_127" descr="Image_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4" name="Image_128" descr="Image_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5" name="Image_129" descr="Image_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6" name="Image_130" descr="Image_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7" name="Image_131" descr="Image_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8" name="Image_132" descr="Image_13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9" name="Image_133" descr="Image_13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0" name="Image_134" descr="Image_13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1" name="Image_135" descr="Image_13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2" name="Image_136" descr="Image_13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3" name="Image_137" descr="Image_13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4" name="Image_138" descr="Image_13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5" name="Image_139" descr="Image_13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6" name="Image_140" descr="Image_14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7" name="Image_141" descr="Image_14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8" name="Image_142" descr="Image_14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9" name="Image_143" descr="Image_14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0" name="Image_144" descr="Image_14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1" name="Image_145" descr="Image_14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2" name="Image_146" descr="Image_14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3" name="Image_147" descr="Image_14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4" name="Image_148" descr="Image_14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5" name="Image_149" descr="Image_14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6" name="Image_150" descr="Image_15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7" name="Image_151" descr="Image_15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8" name="Image_152" descr="Image_152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9" name="Image_153" descr="Image_15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0" name="Image_154" descr="Image_15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1" name="Image_155" descr="Image_15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2" name="Image_156" descr="Image_156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3" name="Image_157" descr="Image_15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4" name="Image_158" descr="Image_15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5" name="Image_159" descr="Image_15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6" name="Image_160" descr="Image_16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7" name="Image_161" descr="Image_16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8" name="Image_162" descr="Image_16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9" name="Image_163" descr="Image_16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0" name="Image_164" descr="Image_1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1" name="Image_165" descr="Image_16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2" name="Image_166" descr="Image_16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3" name="Image_167" descr="Image_16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4" name="Image_168" descr="Image_16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5" name="Image_169" descr="Image_16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6" name="Image_170" descr="Image_17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7" name="Image_171" descr="Image_17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8" name="Image_172" descr="Image_17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9" name="Image_173" descr="Image_1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0" name="Image_174" descr="Image_17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1" name="Image_175" descr="Image_17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2" name="Image_176" descr="Image_17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3" name="Image_177" descr="Image_17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4" name="Image_178" descr="Image_17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5" name="Image_179" descr="Image_17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6" name="Image_180" descr="Image_18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7" name="Image_181" descr="Image_18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8" name="Image_182" descr="Image_18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9" name="Image_183" descr="Image_18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0" name="Image_184" descr="Image_18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1" name="Image_185" descr="Image_18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2" name="Image_186" descr="Image_18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3" name="Image_187" descr="Image_18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4" name="Image_188" descr="Image_18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88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SUM(J2:J188)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888301</v>
      </c>
      <c r="C5" s="1" t="s">
        <v>13</v>
      </c>
      <c r="D5" s="1"/>
      <c r="E5" s="2" t="s">
        <v>14</v>
      </c>
      <c r="F5" s="2" t="s">
        <v>15</v>
      </c>
      <c r="G5" s="2">
        <v>0</v>
      </c>
      <c r="H5" s="2">
        <v>0</v>
      </c>
      <c r="I5" s="1">
        <v>0</v>
      </c>
      <c r="J5" s="3" t="s">
        <v>16</v>
      </c>
      <c r="K5" s="2" t="str">
        <f>J5*138.51</f>
        <v>0</v>
      </c>
      <c r="L5" s="5"/>
    </row>
    <row r="6" spans="1:12" customHeight="1" ht="105" outlineLevel="4">
      <c r="A6" s="1"/>
      <c r="B6" s="1">
        <v>888302</v>
      </c>
      <c r="C6" s="1" t="s">
        <v>17</v>
      </c>
      <c r="D6" s="1"/>
      <c r="E6" s="2" t="s">
        <v>18</v>
      </c>
      <c r="F6" s="2" t="s">
        <v>19</v>
      </c>
      <c r="G6" s="2" t="s">
        <v>20</v>
      </c>
      <c r="H6" s="2">
        <v>0</v>
      </c>
      <c r="I6" s="1">
        <v>0</v>
      </c>
      <c r="J6" s="3" t="s">
        <v>16</v>
      </c>
      <c r="K6" s="2" t="str">
        <f>J6*165.87</f>
        <v>0</v>
      </c>
      <c r="L6" s="5"/>
    </row>
    <row r="7" spans="1:12" customHeight="1" ht="105" outlineLevel="4">
      <c r="A7" s="1"/>
      <c r="B7" s="1">
        <v>888303</v>
      </c>
      <c r="C7" s="1" t="s">
        <v>21</v>
      </c>
      <c r="D7" s="1"/>
      <c r="E7" s="2" t="s">
        <v>22</v>
      </c>
      <c r="F7" s="2" t="s">
        <v>23</v>
      </c>
      <c r="G7" s="2" t="s">
        <v>24</v>
      </c>
      <c r="H7" s="2">
        <v>0</v>
      </c>
      <c r="I7" s="1">
        <v>0</v>
      </c>
      <c r="J7" s="3" t="s">
        <v>16</v>
      </c>
      <c r="K7" s="2" t="str">
        <f>J7*271.89</f>
        <v>0</v>
      </c>
      <c r="L7" s="5"/>
    </row>
    <row r="8" spans="1:12" customHeight="1" ht="105" outlineLevel="4">
      <c r="A8" s="1"/>
      <c r="B8" s="1">
        <v>888304</v>
      </c>
      <c r="C8" s="1" t="s">
        <v>25</v>
      </c>
      <c r="D8" s="1"/>
      <c r="E8" s="2" t="s">
        <v>26</v>
      </c>
      <c r="F8" s="2" t="s">
        <v>27</v>
      </c>
      <c r="G8" s="2">
        <v>0</v>
      </c>
      <c r="H8" s="2">
        <v>0</v>
      </c>
      <c r="I8" s="1">
        <v>0</v>
      </c>
      <c r="J8" s="3" t="s">
        <v>16</v>
      </c>
      <c r="K8" s="2" t="str">
        <f>J8*201.78</f>
        <v>0</v>
      </c>
      <c r="L8" s="5"/>
    </row>
    <row r="9" spans="1:12" customHeight="1" ht="105" outlineLevel="4">
      <c r="A9" s="1"/>
      <c r="B9" s="1">
        <v>888305</v>
      </c>
      <c r="C9" s="1" t="s">
        <v>28</v>
      </c>
      <c r="D9" s="1"/>
      <c r="E9" s="2" t="s">
        <v>29</v>
      </c>
      <c r="F9" s="2" t="s">
        <v>30</v>
      </c>
      <c r="G9" s="2">
        <v>0</v>
      </c>
      <c r="H9" s="2">
        <v>0</v>
      </c>
      <c r="I9" s="1">
        <v>0</v>
      </c>
      <c r="J9" s="3" t="s">
        <v>16</v>
      </c>
      <c r="K9" s="2" t="str">
        <f>J9*273.60</f>
        <v>0</v>
      </c>
      <c r="L9" s="5"/>
    </row>
    <row r="10" spans="1:12" customHeight="1" ht="105" outlineLevel="4">
      <c r="A10" s="1"/>
      <c r="B10" s="1">
        <v>888306</v>
      </c>
      <c r="C10" s="1" t="s">
        <v>31</v>
      </c>
      <c r="D10" s="1"/>
      <c r="E10" s="2" t="s">
        <v>32</v>
      </c>
      <c r="F10" s="2" t="s">
        <v>33</v>
      </c>
      <c r="G10" s="2">
        <v>0</v>
      </c>
      <c r="H10" s="2">
        <v>0</v>
      </c>
      <c r="I10" s="1">
        <v>0</v>
      </c>
      <c r="J10" s="3" t="s">
        <v>16</v>
      </c>
      <c r="K10" s="2" t="str">
        <f>J10*244.53</f>
        <v>0</v>
      </c>
      <c r="L10" s="5"/>
    </row>
    <row r="11" spans="1:12" customHeight="1" ht="105" outlineLevel="4">
      <c r="A11" s="1"/>
      <c r="B11" s="1">
        <v>888307</v>
      </c>
      <c r="C11" s="1" t="s">
        <v>34</v>
      </c>
      <c r="D11" s="1"/>
      <c r="E11" s="2" t="s">
        <v>35</v>
      </c>
      <c r="F11" s="2" t="s">
        <v>23</v>
      </c>
      <c r="G11" s="2">
        <v>0</v>
      </c>
      <c r="H11" s="2">
        <v>0</v>
      </c>
      <c r="I11" s="1">
        <v>0</v>
      </c>
      <c r="J11" s="3" t="s">
        <v>16</v>
      </c>
      <c r="K11" s="2" t="str">
        <f>J11*271.89</f>
        <v>0</v>
      </c>
      <c r="L11" s="5"/>
    </row>
    <row r="12" spans="1:12" customHeight="1" ht="105" outlineLevel="4">
      <c r="A12" s="1"/>
      <c r="B12" s="1">
        <v>888308</v>
      </c>
      <c r="C12" s="1" t="s">
        <v>36</v>
      </c>
      <c r="D12" s="1"/>
      <c r="E12" s="2" t="s">
        <v>37</v>
      </c>
      <c r="F12" s="2" t="s">
        <v>38</v>
      </c>
      <c r="G12" s="2">
        <v>0</v>
      </c>
      <c r="H12" s="2">
        <v>0</v>
      </c>
      <c r="I12" s="1">
        <v>0</v>
      </c>
      <c r="J12" s="3" t="s">
        <v>16</v>
      </c>
      <c r="K12" s="2" t="str">
        <f>J12*256.50</f>
        <v>0</v>
      </c>
      <c r="L12" s="5"/>
    </row>
    <row r="13" spans="1:12" customHeight="1" ht="105" outlineLevel="4">
      <c r="A13" s="1"/>
      <c r="B13" s="1">
        <v>888309</v>
      </c>
      <c r="C13" s="1" t="s">
        <v>39</v>
      </c>
      <c r="D13" s="1"/>
      <c r="E13" s="2" t="s">
        <v>40</v>
      </c>
      <c r="F13" s="2" t="s">
        <v>41</v>
      </c>
      <c r="G13" s="2">
        <v>0</v>
      </c>
      <c r="H13" s="2">
        <v>0</v>
      </c>
      <c r="I13" s="1">
        <v>0</v>
      </c>
      <c r="J13" s="3" t="s">
        <v>16</v>
      </c>
      <c r="K13" s="2" t="str">
        <f>J13*468.54</f>
        <v>0</v>
      </c>
      <c r="L13" s="5"/>
    </row>
    <row r="14" spans="1:12" customHeight="1" ht="105" outlineLevel="4">
      <c r="A14" s="1"/>
      <c r="B14" s="1">
        <v>888310</v>
      </c>
      <c r="C14" s="1" t="s">
        <v>42</v>
      </c>
      <c r="D14" s="1"/>
      <c r="E14" s="2" t="s">
        <v>43</v>
      </c>
      <c r="F14" s="2" t="s">
        <v>44</v>
      </c>
      <c r="G14" s="2">
        <v>0</v>
      </c>
      <c r="H14" s="2">
        <v>0</v>
      </c>
      <c r="I14" s="1">
        <v>0</v>
      </c>
      <c r="J14" s="3" t="s">
        <v>16</v>
      </c>
      <c r="K14" s="2" t="str">
        <f>J14*550.62</f>
        <v>0</v>
      </c>
      <c r="L14" s="5"/>
    </row>
    <row r="15" spans="1:12" customHeight="1" ht="105" outlineLevel="4">
      <c r="A15" s="1"/>
      <c r="B15" s="1">
        <v>888311</v>
      </c>
      <c r="C15" s="1" t="s">
        <v>45</v>
      </c>
      <c r="D15" s="1"/>
      <c r="E15" s="2" t="s">
        <v>46</v>
      </c>
      <c r="F15" s="2" t="s">
        <v>47</v>
      </c>
      <c r="G15" s="2">
        <v>0</v>
      </c>
      <c r="H15" s="2">
        <v>0</v>
      </c>
      <c r="I15" s="1">
        <v>0</v>
      </c>
      <c r="J15" s="3" t="s">
        <v>16</v>
      </c>
      <c r="K15" s="2" t="str">
        <f>J15*682.29</f>
        <v>0</v>
      </c>
      <c r="L15" s="5"/>
    </row>
    <row r="16" spans="1:12" customHeight="1" ht="105" outlineLevel="4">
      <c r="A16" s="1"/>
      <c r="B16" s="1">
        <v>888312</v>
      </c>
      <c r="C16" s="1" t="s">
        <v>48</v>
      </c>
      <c r="D16" s="1"/>
      <c r="E16" s="2" t="s">
        <v>49</v>
      </c>
      <c r="F16" s="2" t="s">
        <v>50</v>
      </c>
      <c r="G16" s="2">
        <v>0</v>
      </c>
      <c r="H16" s="2">
        <v>0</v>
      </c>
      <c r="I16" s="1">
        <v>0</v>
      </c>
      <c r="J16" s="3" t="s">
        <v>16</v>
      </c>
      <c r="K16" s="2" t="str">
        <f>J16*798.57</f>
        <v>0</v>
      </c>
      <c r="L16" s="5"/>
    </row>
    <row r="17" spans="1:12" customHeight="1" ht="105" outlineLevel="4">
      <c r="A17" s="1"/>
      <c r="B17" s="1">
        <v>888313</v>
      </c>
      <c r="C17" s="1" t="s">
        <v>51</v>
      </c>
      <c r="D17" s="1"/>
      <c r="E17" s="2" t="s">
        <v>52</v>
      </c>
      <c r="F17" s="2" t="s">
        <v>53</v>
      </c>
      <c r="G17" s="2">
        <v>0</v>
      </c>
      <c r="H17" s="2">
        <v>0</v>
      </c>
      <c r="I17" s="1">
        <v>0</v>
      </c>
      <c r="J17" s="3" t="s">
        <v>16</v>
      </c>
      <c r="K17" s="2" t="str">
        <f>J17*1260.27</f>
        <v>0</v>
      </c>
      <c r="L17" s="5"/>
    </row>
    <row r="18" spans="1:12" customHeight="1" ht="105" outlineLevel="4">
      <c r="A18" s="1"/>
      <c r="B18" s="1">
        <v>888314</v>
      </c>
      <c r="C18" s="1" t="s">
        <v>54</v>
      </c>
      <c r="D18" s="1"/>
      <c r="E18" s="2" t="s">
        <v>55</v>
      </c>
      <c r="F18" s="2" t="s">
        <v>56</v>
      </c>
      <c r="G18" s="2">
        <v>0</v>
      </c>
      <c r="H18" s="2">
        <v>0</v>
      </c>
      <c r="I18" s="1">
        <v>0</v>
      </c>
      <c r="J18" s="3" t="s">
        <v>16</v>
      </c>
      <c r="K18" s="2" t="str">
        <f>J18*1342.35</f>
        <v>0</v>
      </c>
      <c r="L18" s="5"/>
    </row>
    <row r="19" spans="1:12" customHeight="1" ht="105" outlineLevel="4">
      <c r="A19" s="1"/>
      <c r="B19" s="1">
        <v>888315</v>
      </c>
      <c r="C19" s="1" t="s">
        <v>57</v>
      </c>
      <c r="D19" s="1"/>
      <c r="E19" s="2" t="s">
        <v>58</v>
      </c>
      <c r="F19" s="2" t="s">
        <v>15</v>
      </c>
      <c r="G19" s="2">
        <v>0</v>
      </c>
      <c r="H19" s="2">
        <v>0</v>
      </c>
      <c r="I19" s="1">
        <v>0</v>
      </c>
      <c r="J19" s="3" t="s">
        <v>16</v>
      </c>
      <c r="K19" s="2" t="str">
        <f>J19*138.51</f>
        <v>0</v>
      </c>
      <c r="L19" s="5"/>
    </row>
    <row r="20" spans="1:12" customHeight="1" ht="105" outlineLevel="4">
      <c r="A20" s="1"/>
      <c r="B20" s="1">
        <v>888316</v>
      </c>
      <c r="C20" s="1" t="s">
        <v>59</v>
      </c>
      <c r="D20" s="1"/>
      <c r="E20" s="2" t="s">
        <v>60</v>
      </c>
      <c r="F20" s="2" t="s">
        <v>61</v>
      </c>
      <c r="G20" s="2">
        <v>0</v>
      </c>
      <c r="H20" s="2">
        <v>0</v>
      </c>
      <c r="I20" s="1">
        <v>0</v>
      </c>
      <c r="J20" s="3" t="s">
        <v>16</v>
      </c>
      <c r="K20" s="2" t="str">
        <f>J20*148.77</f>
        <v>0</v>
      </c>
      <c r="L20" s="5"/>
    </row>
    <row r="21" spans="1:12" customHeight="1" ht="105" outlineLevel="4">
      <c r="A21" s="1"/>
      <c r="B21" s="1">
        <v>888317</v>
      </c>
      <c r="C21" s="1" t="s">
        <v>62</v>
      </c>
      <c r="D21" s="1"/>
      <c r="E21" s="2" t="s">
        <v>63</v>
      </c>
      <c r="F21" s="2" t="s">
        <v>64</v>
      </c>
      <c r="G21" s="2">
        <v>0</v>
      </c>
      <c r="H21" s="2">
        <v>0</v>
      </c>
      <c r="I21" s="1">
        <v>0</v>
      </c>
      <c r="J21" s="3" t="s">
        <v>16</v>
      </c>
      <c r="K21" s="2" t="str">
        <f>J21*275.31</f>
        <v>0</v>
      </c>
      <c r="L21" s="5"/>
    </row>
    <row r="22" spans="1:12" customHeight="1" ht="105" outlineLevel="4">
      <c r="A22" s="1"/>
      <c r="B22" s="1">
        <v>888318</v>
      </c>
      <c r="C22" s="1" t="s">
        <v>65</v>
      </c>
      <c r="D22" s="1"/>
      <c r="E22" s="2" t="s">
        <v>66</v>
      </c>
      <c r="F22" s="2" t="s">
        <v>67</v>
      </c>
      <c r="G22" s="2">
        <v>0</v>
      </c>
      <c r="H22" s="2">
        <v>0</v>
      </c>
      <c r="I22" s="1">
        <v>0</v>
      </c>
      <c r="J22" s="3" t="s">
        <v>16</v>
      </c>
      <c r="K22" s="2" t="str">
        <f>J22*174.42</f>
        <v>0</v>
      </c>
      <c r="L22" s="5"/>
    </row>
    <row r="23" spans="1:12" customHeight="1" ht="105" outlineLevel="4">
      <c r="A23" s="1"/>
      <c r="B23" s="1">
        <v>888319</v>
      </c>
      <c r="C23" s="1" t="s">
        <v>68</v>
      </c>
      <c r="D23" s="1"/>
      <c r="E23" s="2" t="s">
        <v>69</v>
      </c>
      <c r="F23" s="2" t="s">
        <v>70</v>
      </c>
      <c r="G23" s="2">
        <v>0</v>
      </c>
      <c r="H23" s="2">
        <v>0</v>
      </c>
      <c r="I23" s="1">
        <v>0</v>
      </c>
      <c r="J23" s="3" t="s">
        <v>16</v>
      </c>
      <c r="K23" s="2" t="str">
        <f>J23*225.72</f>
        <v>0</v>
      </c>
      <c r="L23" s="5"/>
    </row>
    <row r="24" spans="1:12" customHeight="1" ht="105" outlineLevel="4">
      <c r="A24" s="1"/>
      <c r="B24" s="1">
        <v>888320</v>
      </c>
      <c r="C24" s="1" t="s">
        <v>71</v>
      </c>
      <c r="D24" s="1"/>
      <c r="E24" s="2" t="s">
        <v>72</v>
      </c>
      <c r="F24" s="2" t="s">
        <v>73</v>
      </c>
      <c r="G24" s="2">
        <v>0</v>
      </c>
      <c r="H24" s="2">
        <v>0</v>
      </c>
      <c r="I24" s="1">
        <v>0</v>
      </c>
      <c r="J24" s="3" t="s">
        <v>16</v>
      </c>
      <c r="K24" s="2" t="str">
        <f>J24*227.43</f>
        <v>0</v>
      </c>
      <c r="L24" s="5"/>
    </row>
    <row r="25" spans="1:12" customHeight="1" ht="105" outlineLevel="4">
      <c r="A25" s="1"/>
      <c r="B25" s="1">
        <v>888321</v>
      </c>
      <c r="C25" s="1" t="s">
        <v>74</v>
      </c>
      <c r="D25" s="1"/>
      <c r="E25" s="2" t="s">
        <v>75</v>
      </c>
      <c r="F25" s="2" t="s">
        <v>76</v>
      </c>
      <c r="G25" s="2">
        <v>0</v>
      </c>
      <c r="H25" s="2">
        <v>0</v>
      </c>
      <c r="I25" s="1">
        <v>0</v>
      </c>
      <c r="J25" s="3" t="s">
        <v>16</v>
      </c>
      <c r="K25" s="2" t="str">
        <f>J25*254.79</f>
        <v>0</v>
      </c>
      <c r="L25" s="5"/>
    </row>
    <row r="26" spans="1:12" customHeight="1" ht="105" outlineLevel="4">
      <c r="A26" s="1"/>
      <c r="B26" s="1">
        <v>888322</v>
      </c>
      <c r="C26" s="1" t="s">
        <v>77</v>
      </c>
      <c r="D26" s="1"/>
      <c r="E26" s="2" t="s">
        <v>78</v>
      </c>
      <c r="F26" s="2" t="s">
        <v>79</v>
      </c>
      <c r="G26" s="2">
        <v>0</v>
      </c>
      <c r="H26" s="2">
        <v>0</v>
      </c>
      <c r="I26" s="1">
        <v>0</v>
      </c>
      <c r="J26" s="3" t="s">
        <v>16</v>
      </c>
      <c r="K26" s="2" t="str">
        <f>J26*265.05</f>
        <v>0</v>
      </c>
      <c r="L26" s="5"/>
    </row>
    <row r="27" spans="1:12" customHeight="1" ht="105" outlineLevel="4">
      <c r="A27" s="1"/>
      <c r="B27" s="1">
        <v>888323</v>
      </c>
      <c r="C27" s="1" t="s">
        <v>80</v>
      </c>
      <c r="D27" s="1"/>
      <c r="E27" s="2" t="s">
        <v>81</v>
      </c>
      <c r="F27" s="2" t="s">
        <v>82</v>
      </c>
      <c r="G27" s="2">
        <v>0</v>
      </c>
      <c r="H27" s="2">
        <v>0</v>
      </c>
      <c r="I27" s="1">
        <v>0</v>
      </c>
      <c r="J27" s="3" t="s">
        <v>16</v>
      </c>
      <c r="K27" s="2" t="str">
        <f>J27*425.79</f>
        <v>0</v>
      </c>
      <c r="L27" s="5"/>
    </row>
    <row r="28" spans="1:12" customHeight="1" ht="105" outlineLevel="4">
      <c r="A28" s="1"/>
      <c r="B28" s="1">
        <v>888324</v>
      </c>
      <c r="C28" s="1" t="s">
        <v>83</v>
      </c>
      <c r="D28" s="1"/>
      <c r="E28" s="2" t="s">
        <v>84</v>
      </c>
      <c r="F28" s="2" t="s">
        <v>85</v>
      </c>
      <c r="G28" s="2">
        <v>0</v>
      </c>
      <c r="H28" s="2">
        <v>0</v>
      </c>
      <c r="I28" s="1">
        <v>0</v>
      </c>
      <c r="J28" s="3" t="s">
        <v>16</v>
      </c>
      <c r="K28" s="2" t="str">
        <f>J28*478.80</f>
        <v>0</v>
      </c>
      <c r="L28" s="5"/>
    </row>
    <row r="29" spans="1:12" customHeight="1" ht="105" outlineLevel="4">
      <c r="A29" s="1"/>
      <c r="B29" s="1">
        <v>888325</v>
      </c>
      <c r="C29" s="1" t="s">
        <v>86</v>
      </c>
      <c r="D29" s="1"/>
      <c r="E29" s="2" t="s">
        <v>87</v>
      </c>
      <c r="F29" s="2" t="s">
        <v>88</v>
      </c>
      <c r="G29" s="2">
        <v>0</v>
      </c>
      <c r="H29" s="2">
        <v>0</v>
      </c>
      <c r="I29" s="1">
        <v>0</v>
      </c>
      <c r="J29" s="3" t="s">
        <v>16</v>
      </c>
      <c r="K29" s="2" t="str">
        <f>J29*745.56</f>
        <v>0</v>
      </c>
      <c r="L29" s="5"/>
    </row>
    <row r="30" spans="1:12" customHeight="1" ht="105" outlineLevel="4">
      <c r="A30" s="1"/>
      <c r="B30" s="1">
        <v>888326</v>
      </c>
      <c r="C30" s="1" t="s">
        <v>89</v>
      </c>
      <c r="D30" s="1"/>
      <c r="E30" s="2" t="s">
        <v>90</v>
      </c>
      <c r="F30" s="2" t="s">
        <v>91</v>
      </c>
      <c r="G30" s="2">
        <v>0</v>
      </c>
      <c r="H30" s="2">
        <v>0</v>
      </c>
      <c r="I30" s="1">
        <v>0</v>
      </c>
      <c r="J30" s="3" t="s">
        <v>16</v>
      </c>
      <c r="K30" s="2" t="str">
        <f>J30*791.73</f>
        <v>0</v>
      </c>
      <c r="L30" s="5"/>
    </row>
    <row r="31" spans="1:12" customHeight="1" ht="105" outlineLevel="4">
      <c r="A31" s="1"/>
      <c r="B31" s="1">
        <v>888327</v>
      </c>
      <c r="C31" s="1" t="s">
        <v>92</v>
      </c>
      <c r="D31" s="1"/>
      <c r="E31" s="2" t="s">
        <v>93</v>
      </c>
      <c r="F31" s="2" t="s">
        <v>94</v>
      </c>
      <c r="G31" s="2">
        <v>0</v>
      </c>
      <c r="H31" s="2">
        <v>0</v>
      </c>
      <c r="I31" s="1">
        <v>0</v>
      </c>
      <c r="J31" s="3" t="s">
        <v>16</v>
      </c>
      <c r="K31" s="2" t="str">
        <f>J31*974.70</f>
        <v>0</v>
      </c>
      <c r="L31" s="5"/>
    </row>
    <row r="32" spans="1:12" customHeight="1" ht="105" outlineLevel="4">
      <c r="A32" s="1"/>
      <c r="B32" s="1">
        <v>888328</v>
      </c>
      <c r="C32" s="1" t="s">
        <v>95</v>
      </c>
      <c r="D32" s="1"/>
      <c r="E32" s="2" t="s">
        <v>96</v>
      </c>
      <c r="F32" s="2" t="s">
        <v>56</v>
      </c>
      <c r="G32" s="2">
        <v>0</v>
      </c>
      <c r="H32" s="2">
        <v>0</v>
      </c>
      <c r="I32" s="1">
        <v>0</v>
      </c>
      <c r="J32" s="3" t="s">
        <v>16</v>
      </c>
      <c r="K32" s="2" t="str">
        <f>J32*1342.35</f>
        <v>0</v>
      </c>
      <c r="L32" s="5"/>
    </row>
    <row r="33" spans="1:12" customHeight="1" ht="105" outlineLevel="4">
      <c r="A33" s="1"/>
      <c r="B33" s="1">
        <v>888329</v>
      </c>
      <c r="C33" s="1" t="s">
        <v>97</v>
      </c>
      <c r="D33" s="1"/>
      <c r="E33" s="2" t="s">
        <v>98</v>
      </c>
      <c r="F33" s="2" t="s">
        <v>99</v>
      </c>
      <c r="G33" s="2">
        <v>0</v>
      </c>
      <c r="H33" s="2">
        <v>0</v>
      </c>
      <c r="I33" s="1">
        <v>0</v>
      </c>
      <c r="J33" s="3" t="s">
        <v>16</v>
      </c>
      <c r="K33" s="2" t="str">
        <f>J33*92.34</f>
        <v>0</v>
      </c>
      <c r="L33" s="5"/>
    </row>
    <row r="34" spans="1:12" customHeight="1" ht="105" outlineLevel="4">
      <c r="A34" s="1"/>
      <c r="B34" s="1">
        <v>888330</v>
      </c>
      <c r="C34" s="1" t="s">
        <v>100</v>
      </c>
      <c r="D34" s="1"/>
      <c r="E34" s="2" t="s">
        <v>101</v>
      </c>
      <c r="F34" s="2" t="s">
        <v>102</v>
      </c>
      <c r="G34" s="2">
        <v>0</v>
      </c>
      <c r="H34" s="2">
        <v>0</v>
      </c>
      <c r="I34" s="1">
        <v>0</v>
      </c>
      <c r="J34" s="3" t="s">
        <v>16</v>
      </c>
      <c r="K34" s="2" t="str">
        <f>J34*104.31</f>
        <v>0</v>
      </c>
      <c r="L34" s="5"/>
    </row>
    <row r="35" spans="1:12" customHeight="1" ht="105" outlineLevel="4">
      <c r="A35" s="1"/>
      <c r="B35" s="1">
        <v>888331</v>
      </c>
      <c r="C35" s="1" t="s">
        <v>103</v>
      </c>
      <c r="D35" s="1"/>
      <c r="E35" s="2" t="s">
        <v>104</v>
      </c>
      <c r="F35" s="2" t="s">
        <v>105</v>
      </c>
      <c r="G35" s="2">
        <v>0</v>
      </c>
      <c r="H35" s="2">
        <v>0</v>
      </c>
      <c r="I35" s="1">
        <v>0</v>
      </c>
      <c r="J35" s="3" t="s">
        <v>16</v>
      </c>
      <c r="K35" s="2" t="str">
        <f>J35*133.38</f>
        <v>0</v>
      </c>
      <c r="L35" s="5"/>
    </row>
    <row r="36" spans="1:12" customHeight="1" ht="105" outlineLevel="4">
      <c r="A36" s="1"/>
      <c r="B36" s="1">
        <v>888332</v>
      </c>
      <c r="C36" s="1" t="s">
        <v>106</v>
      </c>
      <c r="D36" s="1"/>
      <c r="E36" s="2" t="s">
        <v>107</v>
      </c>
      <c r="F36" s="2" t="s">
        <v>99</v>
      </c>
      <c r="G36" s="2">
        <v>0</v>
      </c>
      <c r="H36" s="2">
        <v>0</v>
      </c>
      <c r="I36" s="1">
        <v>0</v>
      </c>
      <c r="J36" s="3" t="s">
        <v>16</v>
      </c>
      <c r="K36" s="2" t="str">
        <f>J36*92.34</f>
        <v>0</v>
      </c>
      <c r="L36" s="5"/>
    </row>
    <row r="37" spans="1:12" customHeight="1" ht="105" outlineLevel="4">
      <c r="A37" s="1"/>
      <c r="B37" s="1">
        <v>888333</v>
      </c>
      <c r="C37" s="1" t="s">
        <v>108</v>
      </c>
      <c r="D37" s="1"/>
      <c r="E37" s="2" t="s">
        <v>109</v>
      </c>
      <c r="F37" s="2" t="s">
        <v>102</v>
      </c>
      <c r="G37" s="2">
        <v>0</v>
      </c>
      <c r="H37" s="2">
        <v>0</v>
      </c>
      <c r="I37" s="1">
        <v>0</v>
      </c>
      <c r="J37" s="3" t="s">
        <v>16</v>
      </c>
      <c r="K37" s="2" t="str">
        <f>J37*104.31</f>
        <v>0</v>
      </c>
      <c r="L37" s="5"/>
    </row>
    <row r="38" spans="1:12" customHeight="1" ht="105" outlineLevel="4">
      <c r="A38" s="1"/>
      <c r="B38" s="1">
        <v>888334</v>
      </c>
      <c r="C38" s="1" t="s">
        <v>110</v>
      </c>
      <c r="D38" s="1"/>
      <c r="E38" s="2" t="s">
        <v>111</v>
      </c>
      <c r="F38" s="2" t="s">
        <v>105</v>
      </c>
      <c r="G38" s="2">
        <v>0</v>
      </c>
      <c r="H38" s="2">
        <v>0</v>
      </c>
      <c r="I38" s="1">
        <v>0</v>
      </c>
      <c r="J38" s="3" t="s">
        <v>16</v>
      </c>
      <c r="K38" s="2" t="str">
        <f>J38*133.38</f>
        <v>0</v>
      </c>
      <c r="L38" s="5"/>
    </row>
    <row r="39" spans="1:12" customHeight="1" ht="105" outlineLevel="4">
      <c r="A39" s="1"/>
      <c r="B39" s="1">
        <v>888335</v>
      </c>
      <c r="C39" s="1" t="s">
        <v>112</v>
      </c>
      <c r="D39" s="1"/>
      <c r="E39" s="2" t="s">
        <v>113</v>
      </c>
      <c r="F39" s="2" t="s">
        <v>114</v>
      </c>
      <c r="G39" s="2" t="s">
        <v>115</v>
      </c>
      <c r="H39" s="2">
        <v>0</v>
      </c>
      <c r="I39" s="1">
        <v>0</v>
      </c>
      <c r="J39" s="3" t="s">
        <v>16</v>
      </c>
      <c r="K39" s="2" t="str">
        <f>J39*5.13</f>
        <v>0</v>
      </c>
      <c r="L39" s="5"/>
    </row>
    <row r="40" spans="1:12" customHeight="1" ht="105" outlineLevel="4">
      <c r="A40" s="1"/>
      <c r="B40" s="1">
        <v>888336</v>
      </c>
      <c r="C40" s="1" t="s">
        <v>116</v>
      </c>
      <c r="D40" s="1"/>
      <c r="E40" s="2" t="s">
        <v>117</v>
      </c>
      <c r="F40" s="2" t="s">
        <v>118</v>
      </c>
      <c r="G40" s="2" t="s">
        <v>115</v>
      </c>
      <c r="H40" s="2">
        <v>0</v>
      </c>
      <c r="I40" s="1">
        <v>0</v>
      </c>
      <c r="J40" s="3" t="s">
        <v>16</v>
      </c>
      <c r="K40" s="2" t="str">
        <f>J40*6.84</f>
        <v>0</v>
      </c>
      <c r="L40" s="5"/>
    </row>
    <row r="41" spans="1:12" customHeight="1" ht="105" outlineLevel="4">
      <c r="A41" s="1"/>
      <c r="B41" s="1">
        <v>888337</v>
      </c>
      <c r="C41" s="1" t="s">
        <v>119</v>
      </c>
      <c r="D41" s="1"/>
      <c r="E41" s="2" t="s">
        <v>120</v>
      </c>
      <c r="F41" s="2" t="s">
        <v>121</v>
      </c>
      <c r="G41" s="2" t="s">
        <v>20</v>
      </c>
      <c r="H41" s="2">
        <v>0</v>
      </c>
      <c r="I41" s="1">
        <v>0</v>
      </c>
      <c r="J41" s="3" t="s">
        <v>16</v>
      </c>
      <c r="K41" s="2" t="str">
        <f>J41*11.97</f>
        <v>0</v>
      </c>
      <c r="L41" s="5"/>
    </row>
    <row r="42" spans="1:12" customHeight="1" ht="105" outlineLevel="4">
      <c r="A42" s="1"/>
      <c r="B42" s="1">
        <v>888338</v>
      </c>
      <c r="C42" s="1" t="s">
        <v>122</v>
      </c>
      <c r="D42" s="1"/>
      <c r="E42" s="2" t="s">
        <v>123</v>
      </c>
      <c r="F42" s="2" t="s">
        <v>124</v>
      </c>
      <c r="G42" s="2" t="s">
        <v>20</v>
      </c>
      <c r="H42" s="2">
        <v>0</v>
      </c>
      <c r="I42" s="1">
        <v>0</v>
      </c>
      <c r="J42" s="3" t="s">
        <v>16</v>
      </c>
      <c r="K42" s="2" t="str">
        <f>J42*20.52</f>
        <v>0</v>
      </c>
      <c r="L42" s="5"/>
    </row>
    <row r="43" spans="1:12" customHeight="1" ht="105" outlineLevel="4">
      <c r="A43" s="1"/>
      <c r="B43" s="1">
        <v>888339</v>
      </c>
      <c r="C43" s="1" t="s">
        <v>125</v>
      </c>
      <c r="D43" s="1"/>
      <c r="E43" s="2" t="s">
        <v>126</v>
      </c>
      <c r="F43" s="2" t="s">
        <v>127</v>
      </c>
      <c r="G43" s="2" t="s">
        <v>20</v>
      </c>
      <c r="H43" s="2">
        <v>0</v>
      </c>
      <c r="I43" s="1">
        <v>0</v>
      </c>
      <c r="J43" s="3" t="s">
        <v>16</v>
      </c>
      <c r="K43" s="2" t="str">
        <f>J43*29.07</f>
        <v>0</v>
      </c>
      <c r="L43" s="5"/>
    </row>
    <row r="44" spans="1:12" customHeight="1" ht="105" outlineLevel="4">
      <c r="A44" s="1"/>
      <c r="B44" s="1">
        <v>888340</v>
      </c>
      <c r="C44" s="1" t="s">
        <v>128</v>
      </c>
      <c r="D44" s="1"/>
      <c r="E44" s="2" t="s">
        <v>129</v>
      </c>
      <c r="F44" s="2" t="s">
        <v>130</v>
      </c>
      <c r="G44" s="2" t="s">
        <v>20</v>
      </c>
      <c r="H44" s="2">
        <v>0</v>
      </c>
      <c r="I44" s="1">
        <v>0</v>
      </c>
      <c r="J44" s="3" t="s">
        <v>16</v>
      </c>
      <c r="K44" s="2" t="str">
        <f>J44*46.17</f>
        <v>0</v>
      </c>
      <c r="L44" s="5"/>
    </row>
    <row r="45" spans="1:12" customHeight="1" ht="105" outlineLevel="4">
      <c r="A45" s="1"/>
      <c r="B45" s="1">
        <v>888341</v>
      </c>
      <c r="C45" s="1" t="s">
        <v>131</v>
      </c>
      <c r="D45" s="1"/>
      <c r="E45" s="2" t="s">
        <v>132</v>
      </c>
      <c r="F45" s="2" t="s">
        <v>133</v>
      </c>
      <c r="G45" s="2">
        <v>0</v>
      </c>
      <c r="H45" s="2">
        <v>0</v>
      </c>
      <c r="I45" s="1">
        <v>0</v>
      </c>
      <c r="J45" s="3" t="s">
        <v>16</v>
      </c>
      <c r="K45" s="2" t="str">
        <f>J45*97.47</f>
        <v>0</v>
      </c>
      <c r="L45" s="5"/>
    </row>
    <row r="46" spans="1:12" customHeight="1" ht="105" outlineLevel="4">
      <c r="A46" s="1"/>
      <c r="B46" s="1">
        <v>888342</v>
      </c>
      <c r="C46" s="1" t="s">
        <v>134</v>
      </c>
      <c r="D46" s="1"/>
      <c r="E46" s="2" t="s">
        <v>135</v>
      </c>
      <c r="F46" s="2" t="s">
        <v>136</v>
      </c>
      <c r="G46" s="2">
        <v>0</v>
      </c>
      <c r="H46" s="2">
        <v>0</v>
      </c>
      <c r="I46" s="1">
        <v>0</v>
      </c>
      <c r="J46" s="3" t="s">
        <v>16</v>
      </c>
      <c r="K46" s="2" t="str">
        <f>J46*159.03</f>
        <v>0</v>
      </c>
      <c r="L46" s="5"/>
    </row>
    <row r="47" spans="1:12" customHeight="1" ht="105" outlineLevel="4">
      <c r="A47" s="1"/>
      <c r="B47" s="1">
        <v>888343</v>
      </c>
      <c r="C47" s="1" t="s">
        <v>137</v>
      </c>
      <c r="D47" s="1"/>
      <c r="E47" s="2" t="s">
        <v>138</v>
      </c>
      <c r="F47" s="2" t="s">
        <v>38</v>
      </c>
      <c r="G47" s="2">
        <v>0</v>
      </c>
      <c r="H47" s="2">
        <v>0</v>
      </c>
      <c r="I47" s="1">
        <v>0</v>
      </c>
      <c r="J47" s="3" t="s">
        <v>16</v>
      </c>
      <c r="K47" s="2" t="str">
        <f>J47*256.50</f>
        <v>0</v>
      </c>
      <c r="L47" s="5"/>
    </row>
    <row r="48" spans="1:12" customHeight="1" ht="105" outlineLevel="4">
      <c r="A48" s="1"/>
      <c r="B48" s="1">
        <v>888344</v>
      </c>
      <c r="C48" s="1" t="s">
        <v>139</v>
      </c>
      <c r="D48" s="1"/>
      <c r="E48" s="2" t="s">
        <v>140</v>
      </c>
      <c r="F48" s="2" t="s">
        <v>118</v>
      </c>
      <c r="G48" s="2" t="s">
        <v>115</v>
      </c>
      <c r="H48" s="2">
        <v>0</v>
      </c>
      <c r="I48" s="1">
        <v>0</v>
      </c>
      <c r="J48" s="3" t="s">
        <v>16</v>
      </c>
      <c r="K48" s="2" t="str">
        <f>J48*6.84</f>
        <v>0</v>
      </c>
      <c r="L48" s="5"/>
    </row>
    <row r="49" spans="1:12" customHeight="1" ht="105" outlineLevel="4">
      <c r="A49" s="1"/>
      <c r="B49" s="1">
        <v>888345</v>
      </c>
      <c r="C49" s="1" t="s">
        <v>141</v>
      </c>
      <c r="D49" s="1"/>
      <c r="E49" s="2" t="s">
        <v>142</v>
      </c>
      <c r="F49" s="2" t="s">
        <v>121</v>
      </c>
      <c r="G49" s="2" t="s">
        <v>20</v>
      </c>
      <c r="H49" s="2">
        <v>0</v>
      </c>
      <c r="I49" s="1">
        <v>0</v>
      </c>
      <c r="J49" s="3" t="s">
        <v>16</v>
      </c>
      <c r="K49" s="2" t="str">
        <f>J49*11.97</f>
        <v>0</v>
      </c>
      <c r="L49" s="5"/>
    </row>
    <row r="50" spans="1:12" customHeight="1" ht="105" outlineLevel="4">
      <c r="A50" s="1"/>
      <c r="B50" s="1">
        <v>888346</v>
      </c>
      <c r="C50" s="1" t="s">
        <v>143</v>
      </c>
      <c r="D50" s="1"/>
      <c r="E50" s="2" t="s">
        <v>144</v>
      </c>
      <c r="F50" s="2" t="s">
        <v>121</v>
      </c>
      <c r="G50" s="2" t="s">
        <v>20</v>
      </c>
      <c r="H50" s="2">
        <v>0</v>
      </c>
      <c r="I50" s="1">
        <v>0</v>
      </c>
      <c r="J50" s="3" t="s">
        <v>16</v>
      </c>
      <c r="K50" s="2" t="str">
        <f>J50*11.97</f>
        <v>0</v>
      </c>
      <c r="L50" s="5"/>
    </row>
    <row r="51" spans="1:12" customHeight="1" ht="105" outlineLevel="4">
      <c r="A51" s="1"/>
      <c r="B51" s="1">
        <v>888347</v>
      </c>
      <c r="C51" s="1" t="s">
        <v>145</v>
      </c>
      <c r="D51" s="1"/>
      <c r="E51" s="2" t="s">
        <v>146</v>
      </c>
      <c r="F51" s="2" t="s">
        <v>147</v>
      </c>
      <c r="G51" s="2">
        <v>0</v>
      </c>
      <c r="H51" s="2">
        <v>0</v>
      </c>
      <c r="I51" s="1">
        <v>0</v>
      </c>
      <c r="J51" s="3" t="s">
        <v>16</v>
      </c>
      <c r="K51" s="2" t="str">
        <f>J51*17.10</f>
        <v>0</v>
      </c>
      <c r="L51" s="5"/>
    </row>
    <row r="52" spans="1:12" customHeight="1" ht="105" outlineLevel="4">
      <c r="A52" s="1"/>
      <c r="B52" s="1">
        <v>888348</v>
      </c>
      <c r="C52" s="1" t="s">
        <v>148</v>
      </c>
      <c r="D52" s="1"/>
      <c r="E52" s="2" t="s">
        <v>149</v>
      </c>
      <c r="F52" s="2" t="s">
        <v>147</v>
      </c>
      <c r="G52" s="2">
        <v>0</v>
      </c>
      <c r="H52" s="2">
        <v>0</v>
      </c>
      <c r="I52" s="1">
        <v>0</v>
      </c>
      <c r="J52" s="3" t="s">
        <v>16</v>
      </c>
      <c r="K52" s="2" t="str">
        <f>J52*17.10</f>
        <v>0</v>
      </c>
      <c r="L52" s="5"/>
    </row>
    <row r="53" spans="1:12" customHeight="1" ht="105" outlineLevel="4">
      <c r="A53" s="1"/>
      <c r="B53" s="1">
        <v>888349</v>
      </c>
      <c r="C53" s="1" t="s">
        <v>150</v>
      </c>
      <c r="D53" s="1"/>
      <c r="E53" s="2" t="s">
        <v>151</v>
      </c>
      <c r="F53" s="2" t="s">
        <v>124</v>
      </c>
      <c r="G53" s="2" t="s">
        <v>20</v>
      </c>
      <c r="H53" s="2">
        <v>0</v>
      </c>
      <c r="I53" s="1">
        <v>0</v>
      </c>
      <c r="J53" s="3" t="s">
        <v>16</v>
      </c>
      <c r="K53" s="2" t="str">
        <f>J53*20.52</f>
        <v>0</v>
      </c>
      <c r="L53" s="5"/>
    </row>
    <row r="54" spans="1:12" customHeight="1" ht="105" outlineLevel="4">
      <c r="A54" s="1"/>
      <c r="B54" s="1">
        <v>888350</v>
      </c>
      <c r="C54" s="1" t="s">
        <v>152</v>
      </c>
      <c r="D54" s="1"/>
      <c r="E54" s="2" t="s">
        <v>153</v>
      </c>
      <c r="F54" s="2" t="s">
        <v>154</v>
      </c>
      <c r="G54" s="2">
        <v>0</v>
      </c>
      <c r="H54" s="2">
        <v>0</v>
      </c>
      <c r="I54" s="1">
        <v>0</v>
      </c>
      <c r="J54" s="3" t="s">
        <v>16</v>
      </c>
      <c r="K54" s="2" t="str">
        <f>J54*34.20</f>
        <v>0</v>
      </c>
      <c r="L54" s="5"/>
    </row>
    <row r="55" spans="1:12" customHeight="1" ht="105" outlineLevel="4">
      <c r="A55" s="1"/>
      <c r="B55" s="1">
        <v>888351</v>
      </c>
      <c r="C55" s="1" t="s">
        <v>155</v>
      </c>
      <c r="D55" s="1"/>
      <c r="E55" s="2" t="s">
        <v>156</v>
      </c>
      <c r="F55" s="2" t="s">
        <v>157</v>
      </c>
      <c r="G55" s="2">
        <v>0</v>
      </c>
      <c r="H55" s="2">
        <v>0</v>
      </c>
      <c r="I55" s="1">
        <v>0</v>
      </c>
      <c r="J55" s="3" t="s">
        <v>16</v>
      </c>
      <c r="K55" s="2" t="str">
        <f>J55*35.91</f>
        <v>0</v>
      </c>
      <c r="L55" s="5"/>
    </row>
    <row r="56" spans="1:12" customHeight="1" ht="105" outlineLevel="4">
      <c r="A56" s="1"/>
      <c r="B56" s="1">
        <v>888352</v>
      </c>
      <c r="C56" s="1" t="s">
        <v>158</v>
      </c>
      <c r="D56" s="1"/>
      <c r="E56" s="2" t="s">
        <v>159</v>
      </c>
      <c r="F56" s="2" t="s">
        <v>157</v>
      </c>
      <c r="G56" s="2">
        <v>0</v>
      </c>
      <c r="H56" s="2">
        <v>0</v>
      </c>
      <c r="I56" s="1">
        <v>0</v>
      </c>
      <c r="J56" s="3" t="s">
        <v>16</v>
      </c>
      <c r="K56" s="2" t="str">
        <f>J56*35.91</f>
        <v>0</v>
      </c>
      <c r="L56" s="5"/>
    </row>
    <row r="57" spans="1:12" customHeight="1" ht="105" outlineLevel="4">
      <c r="A57" s="1"/>
      <c r="B57" s="1">
        <v>888353</v>
      </c>
      <c r="C57" s="1" t="s">
        <v>160</v>
      </c>
      <c r="D57" s="1"/>
      <c r="E57" s="2" t="s">
        <v>161</v>
      </c>
      <c r="F57" s="2" t="s">
        <v>162</v>
      </c>
      <c r="G57" s="2">
        <v>0</v>
      </c>
      <c r="H57" s="2">
        <v>0</v>
      </c>
      <c r="I57" s="1">
        <v>0</v>
      </c>
      <c r="J57" s="3" t="s">
        <v>16</v>
      </c>
      <c r="K57" s="2" t="str">
        <f>J57*39.33</f>
        <v>0</v>
      </c>
      <c r="L57" s="5"/>
    </row>
    <row r="58" spans="1:12" customHeight="1" ht="105" outlineLevel="4">
      <c r="A58" s="1"/>
      <c r="B58" s="1">
        <v>888356</v>
      </c>
      <c r="C58" s="1" t="s">
        <v>163</v>
      </c>
      <c r="D58" s="1"/>
      <c r="E58" s="2" t="s">
        <v>164</v>
      </c>
      <c r="F58" s="2" t="s">
        <v>165</v>
      </c>
      <c r="G58" s="2">
        <v>0</v>
      </c>
      <c r="H58" s="2">
        <v>0</v>
      </c>
      <c r="I58" s="1">
        <v>0</v>
      </c>
      <c r="J58" s="3" t="s">
        <v>16</v>
      </c>
      <c r="K58" s="2" t="str">
        <f>J58*61.56</f>
        <v>0</v>
      </c>
      <c r="L58" s="5"/>
    </row>
    <row r="59" spans="1:12" customHeight="1" ht="105" outlineLevel="4">
      <c r="A59" s="1"/>
      <c r="B59" s="1">
        <v>888357</v>
      </c>
      <c r="C59" s="1" t="s">
        <v>166</v>
      </c>
      <c r="D59" s="1"/>
      <c r="E59" s="2" t="s">
        <v>167</v>
      </c>
      <c r="F59" s="2" t="s">
        <v>168</v>
      </c>
      <c r="G59" s="2">
        <v>0</v>
      </c>
      <c r="H59" s="2">
        <v>0</v>
      </c>
      <c r="I59" s="1">
        <v>0</v>
      </c>
      <c r="J59" s="3" t="s">
        <v>16</v>
      </c>
      <c r="K59" s="2" t="str">
        <f>J59*70.11</f>
        <v>0</v>
      </c>
      <c r="L59" s="5"/>
    </row>
    <row r="60" spans="1:12" customHeight="1" ht="105" outlineLevel="4">
      <c r="A60" s="1"/>
      <c r="B60" s="1">
        <v>888358</v>
      </c>
      <c r="C60" s="1" t="s">
        <v>169</v>
      </c>
      <c r="D60" s="1"/>
      <c r="E60" s="2" t="s">
        <v>170</v>
      </c>
      <c r="F60" s="2" t="s">
        <v>168</v>
      </c>
      <c r="G60" s="2">
        <v>0</v>
      </c>
      <c r="H60" s="2">
        <v>0</v>
      </c>
      <c r="I60" s="1">
        <v>0</v>
      </c>
      <c r="J60" s="3" t="s">
        <v>16</v>
      </c>
      <c r="K60" s="2" t="str">
        <f>J60*70.11</f>
        <v>0</v>
      </c>
      <c r="L60" s="5"/>
    </row>
    <row r="61" spans="1:12" customHeight="1" ht="105" outlineLevel="4">
      <c r="A61" s="1"/>
      <c r="B61" s="1">
        <v>888359</v>
      </c>
      <c r="C61" s="1" t="s">
        <v>171</v>
      </c>
      <c r="D61" s="1"/>
      <c r="E61" s="2" t="s">
        <v>172</v>
      </c>
      <c r="F61" s="2" t="s">
        <v>173</v>
      </c>
      <c r="G61" s="2">
        <v>0</v>
      </c>
      <c r="H61" s="2">
        <v>0</v>
      </c>
      <c r="I61" s="1">
        <v>0</v>
      </c>
      <c r="J61" s="3" t="s">
        <v>16</v>
      </c>
      <c r="K61" s="2" t="str">
        <f>J61*88.92</f>
        <v>0</v>
      </c>
      <c r="L61" s="5"/>
    </row>
    <row r="62" spans="1:12" customHeight="1" ht="105" outlineLevel="4">
      <c r="A62" s="1"/>
      <c r="B62" s="1">
        <v>888360</v>
      </c>
      <c r="C62" s="1" t="s">
        <v>174</v>
      </c>
      <c r="D62" s="1"/>
      <c r="E62" s="2" t="s">
        <v>175</v>
      </c>
      <c r="F62" s="2" t="s">
        <v>176</v>
      </c>
      <c r="G62" s="2">
        <v>0</v>
      </c>
      <c r="H62" s="2">
        <v>0</v>
      </c>
      <c r="I62" s="1">
        <v>0</v>
      </c>
      <c r="J62" s="3" t="s">
        <v>16</v>
      </c>
      <c r="K62" s="2" t="str">
        <f>J62*128.25</f>
        <v>0</v>
      </c>
      <c r="L62" s="5"/>
    </row>
    <row r="63" spans="1:12" customHeight="1" ht="105" outlineLevel="4">
      <c r="A63" s="1"/>
      <c r="B63" s="1">
        <v>888361</v>
      </c>
      <c r="C63" s="1" t="s">
        <v>177</v>
      </c>
      <c r="D63" s="1"/>
      <c r="E63" s="2" t="s">
        <v>178</v>
      </c>
      <c r="F63" s="2" t="s">
        <v>179</v>
      </c>
      <c r="G63" s="2">
        <v>0</v>
      </c>
      <c r="H63" s="2">
        <v>0</v>
      </c>
      <c r="I63" s="1">
        <v>0</v>
      </c>
      <c r="J63" s="3" t="s">
        <v>16</v>
      </c>
      <c r="K63" s="2" t="str">
        <f>J63*136.80</f>
        <v>0</v>
      </c>
      <c r="L63" s="5"/>
    </row>
    <row r="64" spans="1:12" customHeight="1" ht="105" outlineLevel="4">
      <c r="A64" s="1"/>
      <c r="B64" s="1">
        <v>888362</v>
      </c>
      <c r="C64" s="1" t="s">
        <v>180</v>
      </c>
      <c r="D64" s="1"/>
      <c r="E64" s="2" t="s">
        <v>181</v>
      </c>
      <c r="F64" s="2" t="s">
        <v>182</v>
      </c>
      <c r="G64" s="2">
        <v>0</v>
      </c>
      <c r="H64" s="2">
        <v>0</v>
      </c>
      <c r="I64" s="1">
        <v>0</v>
      </c>
      <c r="J64" s="3" t="s">
        <v>16</v>
      </c>
      <c r="K64" s="2" t="str">
        <f>J64*196.65</f>
        <v>0</v>
      </c>
      <c r="L64" s="5"/>
    </row>
    <row r="65" spans="1:12" customHeight="1" ht="105" outlineLevel="4">
      <c r="A65" s="1"/>
      <c r="B65" s="1">
        <v>888363</v>
      </c>
      <c r="C65" s="1" t="s">
        <v>183</v>
      </c>
      <c r="D65" s="1"/>
      <c r="E65" s="2" t="s">
        <v>184</v>
      </c>
      <c r="F65" s="2" t="s">
        <v>185</v>
      </c>
      <c r="G65" s="2">
        <v>0</v>
      </c>
      <c r="H65" s="2">
        <v>0</v>
      </c>
      <c r="I65" s="1">
        <v>0</v>
      </c>
      <c r="J65" s="3" t="s">
        <v>16</v>
      </c>
      <c r="K65" s="2" t="str">
        <f>J65*203.49</f>
        <v>0</v>
      </c>
      <c r="L65" s="5"/>
    </row>
    <row r="66" spans="1:12" customHeight="1" ht="105" outlineLevel="4">
      <c r="A66" s="1"/>
      <c r="B66" s="1">
        <v>888364</v>
      </c>
      <c r="C66" s="1" t="s">
        <v>186</v>
      </c>
      <c r="D66" s="1"/>
      <c r="E66" s="2" t="s">
        <v>187</v>
      </c>
      <c r="F66" s="2" t="s">
        <v>188</v>
      </c>
      <c r="G66" s="2">
        <v>0</v>
      </c>
      <c r="H66" s="2">
        <v>0</v>
      </c>
      <c r="I66" s="1">
        <v>0</v>
      </c>
      <c r="J66" s="3" t="s">
        <v>16</v>
      </c>
      <c r="K66" s="2" t="str">
        <f>J66*215.46</f>
        <v>0</v>
      </c>
      <c r="L66" s="5"/>
    </row>
    <row r="67" spans="1:12" customHeight="1" ht="105" outlineLevel="4">
      <c r="A67" s="1"/>
      <c r="B67" s="1">
        <v>888365</v>
      </c>
      <c r="C67" s="1" t="s">
        <v>189</v>
      </c>
      <c r="D67" s="1"/>
      <c r="E67" s="2" t="s">
        <v>190</v>
      </c>
      <c r="F67" s="2" t="s">
        <v>114</v>
      </c>
      <c r="G67" s="2">
        <v>0</v>
      </c>
      <c r="H67" s="2">
        <v>0</v>
      </c>
      <c r="I67" s="1">
        <v>0</v>
      </c>
      <c r="J67" s="3" t="s">
        <v>16</v>
      </c>
      <c r="K67" s="2" t="str">
        <f>J67*5.13</f>
        <v>0</v>
      </c>
      <c r="L67" s="5"/>
    </row>
    <row r="68" spans="1:12" customHeight="1" ht="105" outlineLevel="4">
      <c r="A68" s="1"/>
      <c r="B68" s="1">
        <v>888366</v>
      </c>
      <c r="C68" s="1" t="s">
        <v>191</v>
      </c>
      <c r="D68" s="1"/>
      <c r="E68" s="2" t="s">
        <v>192</v>
      </c>
      <c r="F68" s="2" t="s">
        <v>193</v>
      </c>
      <c r="G68" s="2" t="s">
        <v>194</v>
      </c>
      <c r="H68" s="2">
        <v>0</v>
      </c>
      <c r="I68" s="1">
        <v>0</v>
      </c>
      <c r="J68" s="3" t="s">
        <v>16</v>
      </c>
      <c r="K68" s="2" t="str">
        <f>J68*10.26</f>
        <v>0</v>
      </c>
      <c r="L68" s="5"/>
    </row>
    <row r="69" spans="1:12" customHeight="1" ht="105" outlineLevel="4">
      <c r="A69" s="1"/>
      <c r="B69" s="1">
        <v>888367</v>
      </c>
      <c r="C69" s="1" t="s">
        <v>195</v>
      </c>
      <c r="D69" s="1"/>
      <c r="E69" s="2" t="s">
        <v>196</v>
      </c>
      <c r="F69" s="2" t="s">
        <v>197</v>
      </c>
      <c r="G69" s="2" t="s">
        <v>20</v>
      </c>
      <c r="H69" s="2">
        <v>0</v>
      </c>
      <c r="I69" s="1">
        <v>0</v>
      </c>
      <c r="J69" s="3" t="s">
        <v>16</v>
      </c>
      <c r="K69" s="2" t="str">
        <f>J69*18.81</f>
        <v>0</v>
      </c>
      <c r="L69" s="5"/>
    </row>
    <row r="70" spans="1:12" customHeight="1" ht="105" outlineLevel="4">
      <c r="A70" s="1"/>
      <c r="B70" s="1">
        <v>888368</v>
      </c>
      <c r="C70" s="1" t="s">
        <v>198</v>
      </c>
      <c r="D70" s="1"/>
      <c r="E70" s="2" t="s">
        <v>199</v>
      </c>
      <c r="F70" s="2" t="s">
        <v>162</v>
      </c>
      <c r="G70" s="2" t="s">
        <v>20</v>
      </c>
      <c r="H70" s="2">
        <v>0</v>
      </c>
      <c r="I70" s="1">
        <v>0</v>
      </c>
      <c r="J70" s="3" t="s">
        <v>16</v>
      </c>
      <c r="K70" s="2" t="str">
        <f>J70*39.33</f>
        <v>0</v>
      </c>
      <c r="L70" s="5"/>
    </row>
    <row r="71" spans="1:12" customHeight="1" ht="105" outlineLevel="4">
      <c r="A71" s="1"/>
      <c r="B71" s="1">
        <v>888369</v>
      </c>
      <c r="C71" s="1" t="s">
        <v>200</v>
      </c>
      <c r="D71" s="1"/>
      <c r="E71" s="2" t="s">
        <v>201</v>
      </c>
      <c r="F71" s="2" t="s">
        <v>202</v>
      </c>
      <c r="G71" s="2">
        <v>0</v>
      </c>
      <c r="H71" s="2">
        <v>0</v>
      </c>
      <c r="I71" s="1">
        <v>0</v>
      </c>
      <c r="J71" s="3" t="s">
        <v>16</v>
      </c>
      <c r="K71" s="2" t="str">
        <f>J71*58.14</f>
        <v>0</v>
      </c>
      <c r="L71" s="5"/>
    </row>
    <row r="72" spans="1:12" customHeight="1" ht="105" outlineLevel="4">
      <c r="A72" s="1"/>
      <c r="B72" s="1">
        <v>888370</v>
      </c>
      <c r="C72" s="1" t="s">
        <v>203</v>
      </c>
      <c r="D72" s="1"/>
      <c r="E72" s="2" t="s">
        <v>204</v>
      </c>
      <c r="F72" s="2" t="s">
        <v>102</v>
      </c>
      <c r="G72" s="2" t="s">
        <v>24</v>
      </c>
      <c r="H72" s="2">
        <v>0</v>
      </c>
      <c r="I72" s="1">
        <v>0</v>
      </c>
      <c r="J72" s="3" t="s">
        <v>16</v>
      </c>
      <c r="K72" s="2" t="str">
        <f>J72*104.31</f>
        <v>0</v>
      </c>
      <c r="L72" s="5"/>
    </row>
    <row r="73" spans="1:12" customHeight="1" ht="105" outlineLevel="4">
      <c r="A73" s="1"/>
      <c r="B73" s="1">
        <v>888371</v>
      </c>
      <c r="C73" s="1" t="s">
        <v>205</v>
      </c>
      <c r="D73" s="1"/>
      <c r="E73" s="2" t="s">
        <v>206</v>
      </c>
      <c r="F73" s="2" t="s">
        <v>114</v>
      </c>
      <c r="G73" s="2" t="s">
        <v>194</v>
      </c>
      <c r="H73" s="2">
        <v>0</v>
      </c>
      <c r="I73" s="1">
        <v>0</v>
      </c>
      <c r="J73" s="3" t="s">
        <v>16</v>
      </c>
      <c r="K73" s="2" t="str">
        <f>J73*5.13</f>
        <v>0</v>
      </c>
      <c r="L73" s="5"/>
    </row>
    <row r="74" spans="1:12" customHeight="1" ht="105" outlineLevel="4">
      <c r="A74" s="1"/>
      <c r="B74" s="1">
        <v>888372</v>
      </c>
      <c r="C74" s="1" t="s">
        <v>207</v>
      </c>
      <c r="D74" s="1"/>
      <c r="E74" s="2" t="s">
        <v>208</v>
      </c>
      <c r="F74" s="2" t="s">
        <v>193</v>
      </c>
      <c r="G74" s="2" t="s">
        <v>194</v>
      </c>
      <c r="H74" s="2">
        <v>0</v>
      </c>
      <c r="I74" s="1">
        <v>0</v>
      </c>
      <c r="J74" s="3" t="s">
        <v>16</v>
      </c>
      <c r="K74" s="2" t="str">
        <f>J74*10.26</f>
        <v>0</v>
      </c>
      <c r="L74" s="5"/>
    </row>
    <row r="75" spans="1:12" customHeight="1" ht="105" outlineLevel="4">
      <c r="A75" s="1"/>
      <c r="B75" s="1">
        <v>888373</v>
      </c>
      <c r="C75" s="1" t="s">
        <v>209</v>
      </c>
      <c r="D75" s="1"/>
      <c r="E75" s="2" t="s">
        <v>210</v>
      </c>
      <c r="F75" s="2" t="s">
        <v>147</v>
      </c>
      <c r="G75" s="2" t="s">
        <v>115</v>
      </c>
      <c r="H75" s="2">
        <v>0</v>
      </c>
      <c r="I75" s="1">
        <v>0</v>
      </c>
      <c r="J75" s="3" t="s">
        <v>16</v>
      </c>
      <c r="K75" s="2" t="str">
        <f>J75*17.10</f>
        <v>0</v>
      </c>
      <c r="L75" s="5"/>
    </row>
    <row r="76" spans="1:12" customHeight="1" ht="105" outlineLevel="4">
      <c r="A76" s="1"/>
      <c r="B76" s="1">
        <v>888374</v>
      </c>
      <c r="C76" s="1" t="s">
        <v>211</v>
      </c>
      <c r="D76" s="1"/>
      <c r="E76" s="2" t="s">
        <v>212</v>
      </c>
      <c r="F76" s="2" t="s">
        <v>157</v>
      </c>
      <c r="G76" s="2" t="s">
        <v>20</v>
      </c>
      <c r="H76" s="2">
        <v>0</v>
      </c>
      <c r="I76" s="1">
        <v>0</v>
      </c>
      <c r="J76" s="3" t="s">
        <v>16</v>
      </c>
      <c r="K76" s="2" t="str">
        <f>J76*35.91</f>
        <v>0</v>
      </c>
      <c r="L76" s="5"/>
    </row>
    <row r="77" spans="1:12" customHeight="1" ht="105" outlineLevel="4">
      <c r="A77" s="1"/>
      <c r="B77" s="1">
        <v>888375</v>
      </c>
      <c r="C77" s="1" t="s">
        <v>213</v>
      </c>
      <c r="D77" s="1"/>
      <c r="E77" s="2" t="s">
        <v>214</v>
      </c>
      <c r="F77" s="2" t="s">
        <v>215</v>
      </c>
      <c r="G77" s="2" t="s">
        <v>20</v>
      </c>
      <c r="H77" s="2">
        <v>0</v>
      </c>
      <c r="I77" s="1">
        <v>0</v>
      </c>
      <c r="J77" s="3" t="s">
        <v>16</v>
      </c>
      <c r="K77" s="2" t="str">
        <f>J77*54.72</f>
        <v>0</v>
      </c>
      <c r="L77" s="5"/>
    </row>
    <row r="78" spans="1:12" customHeight="1" ht="105" outlineLevel="4">
      <c r="A78" s="1"/>
      <c r="B78" s="1">
        <v>888376</v>
      </c>
      <c r="C78" s="1" t="s">
        <v>216</v>
      </c>
      <c r="D78" s="1"/>
      <c r="E78" s="2" t="s">
        <v>217</v>
      </c>
      <c r="F78" s="2" t="s">
        <v>173</v>
      </c>
      <c r="G78" s="2" t="s">
        <v>24</v>
      </c>
      <c r="H78" s="2">
        <v>0</v>
      </c>
      <c r="I78" s="1">
        <v>0</v>
      </c>
      <c r="J78" s="3" t="s">
        <v>16</v>
      </c>
      <c r="K78" s="2" t="str">
        <f>J78*88.92</f>
        <v>0</v>
      </c>
      <c r="L78" s="5"/>
    </row>
    <row r="79" spans="1:12" customHeight="1" ht="105" outlineLevel="4">
      <c r="A79" s="1"/>
      <c r="B79" s="1">
        <v>888377</v>
      </c>
      <c r="C79" s="1" t="s">
        <v>218</v>
      </c>
      <c r="D79" s="1"/>
      <c r="E79" s="2" t="s">
        <v>219</v>
      </c>
      <c r="F79" s="2" t="s">
        <v>220</v>
      </c>
      <c r="G79" s="2">
        <v>0</v>
      </c>
      <c r="H79" s="2">
        <v>0</v>
      </c>
      <c r="I79" s="1">
        <v>0</v>
      </c>
      <c r="J79" s="3" t="s">
        <v>16</v>
      </c>
      <c r="K79" s="2" t="str">
        <f>J79*208.62</f>
        <v>0</v>
      </c>
      <c r="L79" s="5"/>
    </row>
    <row r="80" spans="1:12" customHeight="1" ht="105" outlineLevel="4">
      <c r="A80" s="1"/>
      <c r="B80" s="1">
        <v>888378</v>
      </c>
      <c r="C80" s="1" t="s">
        <v>221</v>
      </c>
      <c r="D80" s="1"/>
      <c r="E80" s="2" t="s">
        <v>222</v>
      </c>
      <c r="F80" s="2" t="s">
        <v>223</v>
      </c>
      <c r="G80" s="2">
        <v>0</v>
      </c>
      <c r="H80" s="2">
        <v>0</v>
      </c>
      <c r="I80" s="1">
        <v>0</v>
      </c>
      <c r="J80" s="3" t="s">
        <v>16</v>
      </c>
      <c r="K80" s="2" t="str">
        <f>J80*355.68</f>
        <v>0</v>
      </c>
      <c r="L80" s="5"/>
    </row>
    <row r="81" spans="1:12" customHeight="1" ht="105" outlineLevel="4">
      <c r="A81" s="1"/>
      <c r="B81" s="1">
        <v>888379</v>
      </c>
      <c r="C81" s="1" t="s">
        <v>224</v>
      </c>
      <c r="D81" s="1"/>
      <c r="E81" s="2" t="s">
        <v>225</v>
      </c>
      <c r="F81" s="2" t="s">
        <v>226</v>
      </c>
      <c r="G81" s="2">
        <v>0</v>
      </c>
      <c r="H81" s="2">
        <v>0</v>
      </c>
      <c r="I81" s="1">
        <v>0</v>
      </c>
      <c r="J81" s="3" t="s">
        <v>16</v>
      </c>
      <c r="K81" s="2" t="str">
        <f>J81*557.46</f>
        <v>0</v>
      </c>
      <c r="L81" s="5"/>
    </row>
    <row r="82" spans="1:12" customHeight="1" ht="105" outlineLevel="4">
      <c r="A82" s="1"/>
      <c r="B82" s="1">
        <v>888380</v>
      </c>
      <c r="C82" s="1" t="s">
        <v>227</v>
      </c>
      <c r="D82" s="1"/>
      <c r="E82" s="2" t="s">
        <v>228</v>
      </c>
      <c r="F82" s="2" t="s">
        <v>229</v>
      </c>
      <c r="G82" s="2">
        <v>0</v>
      </c>
      <c r="H82" s="2">
        <v>0</v>
      </c>
      <c r="I82" s="1">
        <v>0</v>
      </c>
      <c r="J82" s="3" t="s">
        <v>16</v>
      </c>
      <c r="K82" s="2" t="str">
        <f>J82*13.68</f>
        <v>0</v>
      </c>
      <c r="L82" s="5"/>
    </row>
    <row r="83" spans="1:12" customHeight="1" ht="105" outlineLevel="4">
      <c r="A83" s="1"/>
      <c r="B83" s="1">
        <v>888381</v>
      </c>
      <c r="C83" s="1" t="s">
        <v>230</v>
      </c>
      <c r="D83" s="1"/>
      <c r="E83" s="2" t="s">
        <v>231</v>
      </c>
      <c r="F83" s="2" t="s">
        <v>147</v>
      </c>
      <c r="G83" s="2">
        <v>0</v>
      </c>
      <c r="H83" s="2">
        <v>0</v>
      </c>
      <c r="I83" s="1">
        <v>0</v>
      </c>
      <c r="J83" s="3" t="s">
        <v>16</v>
      </c>
      <c r="K83" s="2" t="str">
        <f>J83*17.10</f>
        <v>0</v>
      </c>
      <c r="L83" s="5"/>
    </row>
    <row r="84" spans="1:12" customHeight="1" ht="105" outlineLevel="4">
      <c r="A84" s="1"/>
      <c r="B84" s="1">
        <v>888382</v>
      </c>
      <c r="C84" s="1" t="s">
        <v>232</v>
      </c>
      <c r="D84" s="1"/>
      <c r="E84" s="2" t="s">
        <v>233</v>
      </c>
      <c r="F84" s="2" t="s">
        <v>234</v>
      </c>
      <c r="G84" s="2" t="s">
        <v>194</v>
      </c>
      <c r="H84" s="2">
        <v>0</v>
      </c>
      <c r="I84" s="1">
        <v>0</v>
      </c>
      <c r="J84" s="3" t="s">
        <v>16</v>
      </c>
      <c r="K84" s="2" t="str">
        <f>J84*8.55</f>
        <v>0</v>
      </c>
      <c r="L84" s="5"/>
    </row>
    <row r="85" spans="1:12" customHeight="1" ht="105" outlineLevel="4">
      <c r="A85" s="1"/>
      <c r="B85" s="1">
        <v>888383</v>
      </c>
      <c r="C85" s="1" t="s">
        <v>235</v>
      </c>
      <c r="D85" s="1"/>
      <c r="E85" s="2" t="s">
        <v>236</v>
      </c>
      <c r="F85" s="2" t="s">
        <v>229</v>
      </c>
      <c r="G85" s="2" t="s">
        <v>115</v>
      </c>
      <c r="H85" s="2">
        <v>0</v>
      </c>
      <c r="I85" s="1">
        <v>0</v>
      </c>
      <c r="J85" s="3" t="s">
        <v>16</v>
      </c>
      <c r="K85" s="2" t="str">
        <f>J85*13.68</f>
        <v>0</v>
      </c>
      <c r="L85" s="5"/>
    </row>
    <row r="86" spans="1:12" customHeight="1" ht="105" outlineLevel="4">
      <c r="A86" s="1"/>
      <c r="B86" s="1">
        <v>888384</v>
      </c>
      <c r="C86" s="1" t="s">
        <v>237</v>
      </c>
      <c r="D86" s="1"/>
      <c r="E86" s="2" t="s">
        <v>238</v>
      </c>
      <c r="F86" s="2" t="s">
        <v>239</v>
      </c>
      <c r="G86" s="2" t="s">
        <v>20</v>
      </c>
      <c r="H86" s="2">
        <v>0</v>
      </c>
      <c r="I86" s="1">
        <v>0</v>
      </c>
      <c r="J86" s="3" t="s">
        <v>16</v>
      </c>
      <c r="K86" s="2" t="str">
        <f>J86*22.23</f>
        <v>0</v>
      </c>
      <c r="L86" s="5"/>
    </row>
    <row r="87" spans="1:12" customHeight="1" ht="105" outlineLevel="4">
      <c r="A87" s="1"/>
      <c r="B87" s="1">
        <v>888385</v>
      </c>
      <c r="C87" s="1" t="s">
        <v>240</v>
      </c>
      <c r="D87" s="1"/>
      <c r="E87" s="2" t="s">
        <v>241</v>
      </c>
      <c r="F87" s="2" t="s">
        <v>242</v>
      </c>
      <c r="G87" s="2" t="s">
        <v>20</v>
      </c>
      <c r="H87" s="2">
        <v>0</v>
      </c>
      <c r="I87" s="1">
        <v>0</v>
      </c>
      <c r="J87" s="3" t="s">
        <v>16</v>
      </c>
      <c r="K87" s="2" t="str">
        <f>J87*44.46</f>
        <v>0</v>
      </c>
      <c r="L87" s="5"/>
    </row>
    <row r="88" spans="1:12" customHeight="1" ht="105" outlineLevel="4">
      <c r="A88" s="1"/>
      <c r="B88" s="1">
        <v>888386</v>
      </c>
      <c r="C88" s="1" t="s">
        <v>243</v>
      </c>
      <c r="D88" s="1"/>
      <c r="E88" s="2" t="s">
        <v>244</v>
      </c>
      <c r="F88" s="2" t="s">
        <v>245</v>
      </c>
      <c r="G88" s="2" t="s">
        <v>24</v>
      </c>
      <c r="H88" s="2">
        <v>0</v>
      </c>
      <c r="I88" s="1">
        <v>0</v>
      </c>
      <c r="J88" s="3" t="s">
        <v>16</v>
      </c>
      <c r="K88" s="2" t="str">
        <f>J88*64.98</f>
        <v>0</v>
      </c>
      <c r="L88" s="5"/>
    </row>
    <row r="89" spans="1:12" customHeight="1" ht="105" outlineLevel="4">
      <c r="A89" s="1"/>
      <c r="B89" s="1">
        <v>888387</v>
      </c>
      <c r="C89" s="1" t="s">
        <v>246</v>
      </c>
      <c r="D89" s="1"/>
      <c r="E89" s="2" t="s">
        <v>247</v>
      </c>
      <c r="F89" s="2" t="s">
        <v>248</v>
      </c>
      <c r="G89" s="2" t="s">
        <v>249</v>
      </c>
      <c r="H89" s="2">
        <v>0</v>
      </c>
      <c r="I89" s="1">
        <v>0</v>
      </c>
      <c r="J89" s="3" t="s">
        <v>16</v>
      </c>
      <c r="K89" s="2" t="str">
        <f>J89*106.02</f>
        <v>0</v>
      </c>
      <c r="L89" s="5"/>
    </row>
    <row r="90" spans="1:12" customHeight="1" ht="105" outlineLevel="4">
      <c r="A90" s="1"/>
      <c r="B90" s="1">
        <v>888388</v>
      </c>
      <c r="C90" s="1" t="s">
        <v>250</v>
      </c>
      <c r="D90" s="1"/>
      <c r="E90" s="2" t="s">
        <v>251</v>
      </c>
      <c r="F90" s="2" t="s">
        <v>252</v>
      </c>
      <c r="G90" s="2">
        <v>0</v>
      </c>
      <c r="H90" s="2">
        <v>0</v>
      </c>
      <c r="I90" s="1">
        <v>0</v>
      </c>
      <c r="J90" s="3" t="s">
        <v>16</v>
      </c>
      <c r="K90" s="2" t="str">
        <f>J90*237.69</f>
        <v>0</v>
      </c>
      <c r="L90" s="5"/>
    </row>
    <row r="91" spans="1:12" customHeight="1" ht="105" outlineLevel="4">
      <c r="A91" s="1"/>
      <c r="B91" s="1">
        <v>888389</v>
      </c>
      <c r="C91" s="1" t="s">
        <v>253</v>
      </c>
      <c r="D91" s="1"/>
      <c r="E91" s="2" t="s">
        <v>254</v>
      </c>
      <c r="F91" s="2" t="s">
        <v>255</v>
      </c>
      <c r="G91" s="2">
        <v>0</v>
      </c>
      <c r="H91" s="2">
        <v>0</v>
      </c>
      <c r="I91" s="1">
        <v>0</v>
      </c>
      <c r="J91" s="3" t="s">
        <v>16</v>
      </c>
      <c r="K91" s="2" t="str">
        <f>J91*420.66</f>
        <v>0</v>
      </c>
      <c r="L91" s="5"/>
    </row>
    <row r="92" spans="1:12" customHeight="1" ht="105" outlineLevel="4">
      <c r="A92" s="1"/>
      <c r="B92" s="1">
        <v>888390</v>
      </c>
      <c r="C92" s="1" t="s">
        <v>256</v>
      </c>
      <c r="D92" s="1"/>
      <c r="E92" s="2" t="s">
        <v>257</v>
      </c>
      <c r="F92" s="2" t="s">
        <v>258</v>
      </c>
      <c r="G92" s="2">
        <v>0</v>
      </c>
      <c r="H92" s="2">
        <v>0</v>
      </c>
      <c r="I92" s="1">
        <v>0</v>
      </c>
      <c r="J92" s="3" t="s">
        <v>16</v>
      </c>
      <c r="K92" s="2" t="str">
        <f>J92*636.12</f>
        <v>0</v>
      </c>
      <c r="L92" s="5"/>
    </row>
    <row r="93" spans="1:12" customHeight="1" ht="105" outlineLevel="4">
      <c r="A93" s="1"/>
      <c r="B93" s="1">
        <v>888391</v>
      </c>
      <c r="C93" s="1" t="s">
        <v>259</v>
      </c>
      <c r="D93" s="1"/>
      <c r="E93" s="2" t="s">
        <v>260</v>
      </c>
      <c r="F93" s="2" t="s">
        <v>121</v>
      </c>
      <c r="G93" s="2" t="s">
        <v>20</v>
      </c>
      <c r="H93" s="2">
        <v>0</v>
      </c>
      <c r="I93" s="1">
        <v>0</v>
      </c>
      <c r="J93" s="3" t="s">
        <v>16</v>
      </c>
      <c r="K93" s="2" t="str">
        <f>J93*11.97</f>
        <v>0</v>
      </c>
      <c r="L93" s="5"/>
    </row>
    <row r="94" spans="1:12" customHeight="1" ht="105" outlineLevel="4">
      <c r="A94" s="1"/>
      <c r="B94" s="1">
        <v>888392</v>
      </c>
      <c r="C94" s="1" t="s">
        <v>261</v>
      </c>
      <c r="D94" s="1"/>
      <c r="E94" s="2" t="s">
        <v>262</v>
      </c>
      <c r="F94" s="2" t="s">
        <v>147</v>
      </c>
      <c r="G94" s="2" t="s">
        <v>20</v>
      </c>
      <c r="H94" s="2">
        <v>0</v>
      </c>
      <c r="I94" s="1">
        <v>0</v>
      </c>
      <c r="J94" s="3" t="s">
        <v>16</v>
      </c>
      <c r="K94" s="2" t="str">
        <f>J94*17.10</f>
        <v>0</v>
      </c>
      <c r="L94" s="5"/>
    </row>
    <row r="95" spans="1:12" customHeight="1" ht="105" outlineLevel="4">
      <c r="A95" s="1"/>
      <c r="B95" s="1">
        <v>888393</v>
      </c>
      <c r="C95" s="1" t="s">
        <v>263</v>
      </c>
      <c r="D95" s="1"/>
      <c r="E95" s="2" t="s">
        <v>264</v>
      </c>
      <c r="F95" s="2" t="s">
        <v>197</v>
      </c>
      <c r="G95" s="2" t="s">
        <v>20</v>
      </c>
      <c r="H95" s="2">
        <v>0</v>
      </c>
      <c r="I95" s="1">
        <v>0</v>
      </c>
      <c r="J95" s="3" t="s">
        <v>16</v>
      </c>
      <c r="K95" s="2" t="str">
        <f>J95*18.81</f>
        <v>0</v>
      </c>
      <c r="L95" s="5"/>
    </row>
    <row r="96" spans="1:12" customHeight="1" ht="105" outlineLevel="4">
      <c r="A96" s="1"/>
      <c r="B96" s="1">
        <v>888394</v>
      </c>
      <c r="C96" s="1" t="s">
        <v>265</v>
      </c>
      <c r="D96" s="1"/>
      <c r="E96" s="2" t="s">
        <v>266</v>
      </c>
      <c r="F96" s="2" t="s">
        <v>267</v>
      </c>
      <c r="G96" s="2">
        <v>0</v>
      </c>
      <c r="H96" s="2">
        <v>0</v>
      </c>
      <c r="I96" s="1">
        <v>0</v>
      </c>
      <c r="J96" s="3" t="s">
        <v>16</v>
      </c>
      <c r="K96" s="2" t="str">
        <f>J96*30.78</f>
        <v>0</v>
      </c>
      <c r="L96" s="5"/>
    </row>
    <row r="97" spans="1:12" customHeight="1" ht="105" outlineLevel="4">
      <c r="A97" s="1"/>
      <c r="B97" s="1">
        <v>888395</v>
      </c>
      <c r="C97" s="1" t="s">
        <v>268</v>
      </c>
      <c r="D97" s="1"/>
      <c r="E97" s="2" t="s">
        <v>269</v>
      </c>
      <c r="F97" s="2" t="s">
        <v>127</v>
      </c>
      <c r="G97" s="2" t="s">
        <v>20</v>
      </c>
      <c r="H97" s="2">
        <v>0</v>
      </c>
      <c r="I97" s="1">
        <v>0</v>
      </c>
      <c r="J97" s="3" t="s">
        <v>16</v>
      </c>
      <c r="K97" s="2" t="str">
        <f>J97*29.07</f>
        <v>0</v>
      </c>
      <c r="L97" s="5"/>
    </row>
    <row r="98" spans="1:12" customHeight="1" ht="105" outlineLevel="4">
      <c r="A98" s="1"/>
      <c r="B98" s="1">
        <v>888396</v>
      </c>
      <c r="C98" s="1" t="s">
        <v>270</v>
      </c>
      <c r="D98" s="1"/>
      <c r="E98" s="2" t="s">
        <v>271</v>
      </c>
      <c r="F98" s="2" t="s">
        <v>272</v>
      </c>
      <c r="G98" s="2" t="s">
        <v>20</v>
      </c>
      <c r="H98" s="2">
        <v>0</v>
      </c>
      <c r="I98" s="1">
        <v>0</v>
      </c>
      <c r="J98" s="3" t="s">
        <v>16</v>
      </c>
      <c r="K98" s="2" t="str">
        <f>J98*37.62</f>
        <v>0</v>
      </c>
      <c r="L98" s="5"/>
    </row>
    <row r="99" spans="1:12" customHeight="1" ht="105" outlineLevel="4">
      <c r="A99" s="1"/>
      <c r="B99" s="1">
        <v>888397</v>
      </c>
      <c r="C99" s="1" t="s">
        <v>273</v>
      </c>
      <c r="D99" s="1"/>
      <c r="E99" s="2" t="s">
        <v>274</v>
      </c>
      <c r="F99" s="2" t="s">
        <v>114</v>
      </c>
      <c r="G99" s="2">
        <v>0</v>
      </c>
      <c r="H99" s="2">
        <v>0</v>
      </c>
      <c r="I99" s="1">
        <v>0</v>
      </c>
      <c r="J99" s="3" t="s">
        <v>16</v>
      </c>
      <c r="K99" s="2" t="str">
        <f>J99*5.13</f>
        <v>0</v>
      </c>
      <c r="L99" s="5"/>
    </row>
    <row r="100" spans="1:12" customHeight="1" ht="105" outlineLevel="4">
      <c r="A100" s="1"/>
      <c r="B100" s="1">
        <v>888398</v>
      </c>
      <c r="C100" s="1" t="s">
        <v>275</v>
      </c>
      <c r="D100" s="1"/>
      <c r="E100" s="2" t="s">
        <v>276</v>
      </c>
      <c r="F100" s="2" t="s">
        <v>118</v>
      </c>
      <c r="G100" s="2">
        <v>0</v>
      </c>
      <c r="H100" s="2">
        <v>0</v>
      </c>
      <c r="I100" s="1">
        <v>0</v>
      </c>
      <c r="J100" s="3" t="s">
        <v>16</v>
      </c>
      <c r="K100" s="2" t="str">
        <f>J100*6.84</f>
        <v>0</v>
      </c>
      <c r="L100" s="5"/>
    </row>
    <row r="101" spans="1:12" customHeight="1" ht="105" outlineLevel="4">
      <c r="A101" s="1"/>
      <c r="B101" s="1">
        <v>888399</v>
      </c>
      <c r="C101" s="1" t="s">
        <v>277</v>
      </c>
      <c r="D101" s="1"/>
      <c r="E101" s="2" t="s">
        <v>278</v>
      </c>
      <c r="F101" s="2" t="s">
        <v>121</v>
      </c>
      <c r="G101" s="2">
        <v>0</v>
      </c>
      <c r="H101" s="2">
        <v>0</v>
      </c>
      <c r="I101" s="1">
        <v>0</v>
      </c>
      <c r="J101" s="3" t="s">
        <v>16</v>
      </c>
      <c r="K101" s="2" t="str">
        <f>J101*11.97</f>
        <v>0</v>
      </c>
      <c r="L101" s="5"/>
    </row>
    <row r="102" spans="1:12" customHeight="1" ht="105" outlineLevel="4">
      <c r="A102" s="1"/>
      <c r="B102" s="1">
        <v>888400</v>
      </c>
      <c r="C102" s="1" t="s">
        <v>279</v>
      </c>
      <c r="D102" s="1"/>
      <c r="E102" s="2" t="s">
        <v>280</v>
      </c>
      <c r="F102" s="2" t="s">
        <v>234</v>
      </c>
      <c r="G102" s="2">
        <v>0</v>
      </c>
      <c r="H102" s="2">
        <v>0</v>
      </c>
      <c r="I102" s="1">
        <v>0</v>
      </c>
      <c r="J102" s="3" t="s">
        <v>16</v>
      </c>
      <c r="K102" s="2" t="str">
        <f>J102*8.55</f>
        <v>0</v>
      </c>
      <c r="L102" s="5"/>
    </row>
    <row r="103" spans="1:12" customHeight="1" ht="105" outlineLevel="4">
      <c r="A103" s="1"/>
      <c r="B103" s="1">
        <v>888401</v>
      </c>
      <c r="C103" s="1" t="s">
        <v>281</v>
      </c>
      <c r="D103" s="1"/>
      <c r="E103" s="2" t="s">
        <v>282</v>
      </c>
      <c r="F103" s="2" t="s">
        <v>283</v>
      </c>
      <c r="G103" s="2">
        <v>0</v>
      </c>
      <c r="H103" s="2">
        <v>0</v>
      </c>
      <c r="I103" s="1">
        <v>0</v>
      </c>
      <c r="J103" s="3" t="s">
        <v>16</v>
      </c>
      <c r="K103" s="2" t="str">
        <f>J103*15.39</f>
        <v>0</v>
      </c>
      <c r="L103" s="5"/>
    </row>
    <row r="104" spans="1:12" customHeight="1" ht="105" outlineLevel="4">
      <c r="A104" s="1"/>
      <c r="B104" s="1">
        <v>888402</v>
      </c>
      <c r="C104" s="1" t="s">
        <v>284</v>
      </c>
      <c r="D104" s="1"/>
      <c r="E104" s="2" t="s">
        <v>285</v>
      </c>
      <c r="F104" s="2" t="s">
        <v>286</v>
      </c>
      <c r="G104" s="2">
        <v>0</v>
      </c>
      <c r="H104" s="2">
        <v>0</v>
      </c>
      <c r="I104" s="1">
        <v>0</v>
      </c>
      <c r="J104" s="3" t="s">
        <v>16</v>
      </c>
      <c r="K104" s="2" t="str">
        <f>J104*3.42</f>
        <v>0</v>
      </c>
      <c r="L104" s="5"/>
    </row>
    <row r="105" spans="1:12" customHeight="1" ht="105" outlineLevel="4">
      <c r="A105" s="1"/>
      <c r="B105" s="1">
        <v>888403</v>
      </c>
      <c r="C105" s="1" t="s">
        <v>287</v>
      </c>
      <c r="D105" s="1"/>
      <c r="E105" s="2" t="s">
        <v>288</v>
      </c>
      <c r="F105" s="2" t="s">
        <v>114</v>
      </c>
      <c r="G105" s="2">
        <v>0</v>
      </c>
      <c r="H105" s="2">
        <v>0</v>
      </c>
      <c r="I105" s="1">
        <v>0</v>
      </c>
      <c r="J105" s="3" t="s">
        <v>16</v>
      </c>
      <c r="K105" s="2" t="str">
        <f>J105*5.13</f>
        <v>0</v>
      </c>
      <c r="L105" s="5"/>
    </row>
    <row r="106" spans="1:12" customHeight="1" ht="105" outlineLevel="4">
      <c r="A106" s="1"/>
      <c r="B106" s="1">
        <v>888404</v>
      </c>
      <c r="C106" s="1" t="s">
        <v>289</v>
      </c>
      <c r="D106" s="1"/>
      <c r="E106" s="2" t="s">
        <v>290</v>
      </c>
      <c r="F106" s="2" t="s">
        <v>114</v>
      </c>
      <c r="G106" s="2">
        <v>0</v>
      </c>
      <c r="H106" s="2">
        <v>0</v>
      </c>
      <c r="I106" s="1">
        <v>0</v>
      </c>
      <c r="J106" s="3" t="s">
        <v>16</v>
      </c>
      <c r="K106" s="2" t="str">
        <f>J106*5.13</f>
        <v>0</v>
      </c>
      <c r="L106" s="5"/>
    </row>
    <row r="107" spans="1:12" customHeight="1" ht="105" outlineLevel="4">
      <c r="A107" s="1"/>
      <c r="B107" s="1">
        <v>888405</v>
      </c>
      <c r="C107" s="1" t="s">
        <v>291</v>
      </c>
      <c r="D107" s="1"/>
      <c r="E107" s="2" t="s">
        <v>292</v>
      </c>
      <c r="F107" s="2" t="s">
        <v>118</v>
      </c>
      <c r="G107" s="2">
        <v>0</v>
      </c>
      <c r="H107" s="2">
        <v>0</v>
      </c>
      <c r="I107" s="1">
        <v>0</v>
      </c>
      <c r="J107" s="3" t="s">
        <v>16</v>
      </c>
      <c r="K107" s="2" t="str">
        <f>J107*6.84</f>
        <v>0</v>
      </c>
      <c r="L107" s="5"/>
    </row>
    <row r="108" spans="1:12" customHeight="1" ht="105" outlineLevel="4">
      <c r="A108" s="1"/>
      <c r="B108" s="1">
        <v>888406</v>
      </c>
      <c r="C108" s="1" t="s">
        <v>293</v>
      </c>
      <c r="D108" s="1"/>
      <c r="E108" s="2" t="s">
        <v>294</v>
      </c>
      <c r="F108" s="2" t="s">
        <v>272</v>
      </c>
      <c r="G108" s="2">
        <v>0</v>
      </c>
      <c r="H108" s="2">
        <v>0</v>
      </c>
      <c r="I108" s="1">
        <v>0</v>
      </c>
      <c r="J108" s="3" t="s">
        <v>16</v>
      </c>
      <c r="K108" s="2" t="str">
        <f>J108*37.62</f>
        <v>0</v>
      </c>
      <c r="L108" s="5"/>
    </row>
    <row r="109" spans="1:12" customHeight="1" ht="105" outlineLevel="4">
      <c r="A109" s="1"/>
      <c r="B109" s="1">
        <v>888407</v>
      </c>
      <c r="C109" s="1" t="s">
        <v>295</v>
      </c>
      <c r="D109" s="1"/>
      <c r="E109" s="2" t="s">
        <v>296</v>
      </c>
      <c r="F109" s="2" t="s">
        <v>162</v>
      </c>
      <c r="G109" s="2">
        <v>0</v>
      </c>
      <c r="H109" s="2">
        <v>0</v>
      </c>
      <c r="I109" s="1">
        <v>0</v>
      </c>
      <c r="J109" s="3" t="s">
        <v>16</v>
      </c>
      <c r="K109" s="2" t="str">
        <f>J109*39.33</f>
        <v>0</v>
      </c>
      <c r="L109" s="5"/>
    </row>
    <row r="110" spans="1:12" customHeight="1" ht="105" outlineLevel="4">
      <c r="A110" s="1"/>
      <c r="B110" s="1">
        <v>888408</v>
      </c>
      <c r="C110" s="1" t="s">
        <v>297</v>
      </c>
      <c r="D110" s="1"/>
      <c r="E110" s="2" t="s">
        <v>298</v>
      </c>
      <c r="F110" s="2" t="s">
        <v>215</v>
      </c>
      <c r="G110" s="2">
        <v>0</v>
      </c>
      <c r="H110" s="2">
        <v>0</v>
      </c>
      <c r="I110" s="1">
        <v>0</v>
      </c>
      <c r="J110" s="3" t="s">
        <v>16</v>
      </c>
      <c r="K110" s="2" t="str">
        <f>J110*54.72</f>
        <v>0</v>
      </c>
      <c r="L110" s="5"/>
    </row>
    <row r="111" spans="1:12" customHeight="1" ht="105" outlineLevel="4">
      <c r="A111" s="1"/>
      <c r="B111" s="1">
        <v>888409</v>
      </c>
      <c r="C111" s="1" t="s">
        <v>299</v>
      </c>
      <c r="D111" s="1"/>
      <c r="E111" s="2" t="s">
        <v>300</v>
      </c>
      <c r="F111" s="2" t="s">
        <v>162</v>
      </c>
      <c r="G111" s="2">
        <v>0</v>
      </c>
      <c r="H111" s="2">
        <v>0</v>
      </c>
      <c r="I111" s="1">
        <v>0</v>
      </c>
      <c r="J111" s="3" t="s">
        <v>16</v>
      </c>
      <c r="K111" s="2" t="str">
        <f>J111*39.33</f>
        <v>0</v>
      </c>
      <c r="L111" s="5"/>
    </row>
    <row r="112" spans="1:12" customHeight="1" ht="105" outlineLevel="4">
      <c r="A112" s="1"/>
      <c r="B112" s="1">
        <v>888410</v>
      </c>
      <c r="C112" s="1" t="s">
        <v>301</v>
      </c>
      <c r="D112" s="1"/>
      <c r="E112" s="2" t="s">
        <v>302</v>
      </c>
      <c r="F112" s="2" t="s">
        <v>168</v>
      </c>
      <c r="G112" s="2">
        <v>0</v>
      </c>
      <c r="H112" s="2">
        <v>0</v>
      </c>
      <c r="I112" s="1">
        <v>0</v>
      </c>
      <c r="J112" s="3" t="s">
        <v>16</v>
      </c>
      <c r="K112" s="2" t="str">
        <f>J112*70.11</f>
        <v>0</v>
      </c>
      <c r="L112" s="5"/>
    </row>
    <row r="113" spans="1:12" customHeight="1" ht="105" outlineLevel="4">
      <c r="A113" s="1"/>
      <c r="B113" s="1">
        <v>888411</v>
      </c>
      <c r="C113" s="1" t="s">
        <v>303</v>
      </c>
      <c r="D113" s="1"/>
      <c r="E113" s="2" t="s">
        <v>304</v>
      </c>
      <c r="F113" s="2" t="s">
        <v>305</v>
      </c>
      <c r="G113" s="2" t="s">
        <v>20</v>
      </c>
      <c r="H113" s="2">
        <v>0</v>
      </c>
      <c r="I113" s="1">
        <v>0</v>
      </c>
      <c r="J113" s="3" t="s">
        <v>16</v>
      </c>
      <c r="K113" s="2" t="str">
        <f>J113*47.88</f>
        <v>0</v>
      </c>
      <c r="L113" s="5"/>
    </row>
    <row r="114" spans="1:12" customHeight="1" ht="105" outlineLevel="4">
      <c r="A114" s="1"/>
      <c r="B114" s="1">
        <v>888412</v>
      </c>
      <c r="C114" s="1" t="s">
        <v>306</v>
      </c>
      <c r="D114" s="1"/>
      <c r="E114" s="2" t="s">
        <v>307</v>
      </c>
      <c r="F114" s="2" t="s">
        <v>245</v>
      </c>
      <c r="G114" s="2" t="s">
        <v>20</v>
      </c>
      <c r="H114" s="2">
        <v>0</v>
      </c>
      <c r="I114" s="1">
        <v>0</v>
      </c>
      <c r="J114" s="3" t="s">
        <v>16</v>
      </c>
      <c r="K114" s="2" t="str">
        <f>J114*64.98</f>
        <v>0</v>
      </c>
      <c r="L114" s="5"/>
    </row>
    <row r="115" spans="1:12" customHeight="1" ht="105" outlineLevel="4">
      <c r="A115" s="1"/>
      <c r="B115" s="1">
        <v>888413</v>
      </c>
      <c r="C115" s="1" t="s">
        <v>308</v>
      </c>
      <c r="D115" s="1"/>
      <c r="E115" s="2" t="s">
        <v>309</v>
      </c>
      <c r="F115" s="2" t="s">
        <v>310</v>
      </c>
      <c r="G115" s="2">
        <v>0</v>
      </c>
      <c r="H115" s="2">
        <v>0</v>
      </c>
      <c r="I115" s="1">
        <v>0</v>
      </c>
      <c r="J115" s="3" t="s">
        <v>16</v>
      </c>
      <c r="K115" s="2" t="str">
        <f>J115*53.01</f>
        <v>0</v>
      </c>
      <c r="L115" s="5"/>
    </row>
    <row r="116" spans="1:12" customHeight="1" ht="105" outlineLevel="4">
      <c r="A116" s="1"/>
      <c r="B116" s="1">
        <v>888414</v>
      </c>
      <c r="C116" s="1" t="s">
        <v>311</v>
      </c>
      <c r="D116" s="1"/>
      <c r="E116" s="2" t="s">
        <v>312</v>
      </c>
      <c r="F116" s="2" t="s">
        <v>313</v>
      </c>
      <c r="G116" s="2" t="s">
        <v>20</v>
      </c>
      <c r="H116" s="2">
        <v>0</v>
      </c>
      <c r="I116" s="1">
        <v>0</v>
      </c>
      <c r="J116" s="3" t="s">
        <v>16</v>
      </c>
      <c r="K116" s="2" t="str">
        <f>J116*75.24</f>
        <v>0</v>
      </c>
      <c r="L116" s="5"/>
    </row>
    <row r="117" spans="1:12" customHeight="1" ht="105" outlineLevel="4">
      <c r="A117" s="1"/>
      <c r="B117" s="1">
        <v>888415</v>
      </c>
      <c r="C117" s="1" t="s">
        <v>314</v>
      </c>
      <c r="D117" s="1"/>
      <c r="E117" s="2" t="s">
        <v>315</v>
      </c>
      <c r="F117" s="2" t="s">
        <v>316</v>
      </c>
      <c r="G117" s="2" t="s">
        <v>24</v>
      </c>
      <c r="H117" s="2">
        <v>0</v>
      </c>
      <c r="I117" s="1">
        <v>0</v>
      </c>
      <c r="J117" s="3" t="s">
        <v>16</v>
      </c>
      <c r="K117" s="2" t="str">
        <f>J117*117.99</f>
        <v>0</v>
      </c>
      <c r="L117" s="5"/>
    </row>
    <row r="118" spans="1:12" customHeight="1" ht="105" outlineLevel="4">
      <c r="A118" s="1"/>
      <c r="B118" s="1">
        <v>888416</v>
      </c>
      <c r="C118" s="1" t="s">
        <v>317</v>
      </c>
      <c r="D118" s="1"/>
      <c r="E118" s="2" t="s">
        <v>318</v>
      </c>
      <c r="F118" s="2" t="s">
        <v>179</v>
      </c>
      <c r="G118" s="2">
        <v>0</v>
      </c>
      <c r="H118" s="2">
        <v>0</v>
      </c>
      <c r="I118" s="1">
        <v>0</v>
      </c>
      <c r="J118" s="3" t="s">
        <v>16</v>
      </c>
      <c r="K118" s="2" t="str">
        <f>J118*136.80</f>
        <v>0</v>
      </c>
      <c r="L118" s="5"/>
    </row>
    <row r="119" spans="1:12" customHeight="1" ht="105" outlineLevel="4">
      <c r="A119" s="1"/>
      <c r="B119" s="1">
        <v>888417</v>
      </c>
      <c r="C119" s="1" t="s">
        <v>319</v>
      </c>
      <c r="D119" s="1"/>
      <c r="E119" s="2" t="s">
        <v>320</v>
      </c>
      <c r="F119" s="2" t="s">
        <v>321</v>
      </c>
      <c r="G119" s="2">
        <v>0</v>
      </c>
      <c r="H119" s="2">
        <v>0</v>
      </c>
      <c r="I119" s="1">
        <v>0</v>
      </c>
      <c r="J119" s="3" t="s">
        <v>16</v>
      </c>
      <c r="K119" s="2" t="str">
        <f>J119*249.66</f>
        <v>0</v>
      </c>
      <c r="L119" s="5"/>
    </row>
    <row r="120" spans="1:12" customHeight="1" ht="105" outlineLevel="4">
      <c r="A120" s="1"/>
      <c r="B120" s="1">
        <v>888418</v>
      </c>
      <c r="C120" s="1" t="s">
        <v>322</v>
      </c>
      <c r="D120" s="1"/>
      <c r="E120" s="2" t="s">
        <v>323</v>
      </c>
      <c r="F120" s="2" t="s">
        <v>324</v>
      </c>
      <c r="G120" s="2">
        <v>0</v>
      </c>
      <c r="H120" s="2">
        <v>0</v>
      </c>
      <c r="I120" s="1">
        <v>0</v>
      </c>
      <c r="J120" s="3" t="s">
        <v>16</v>
      </c>
      <c r="K120" s="2" t="str">
        <f>J120*311.22</f>
        <v>0</v>
      </c>
      <c r="L120" s="5"/>
    </row>
    <row r="121" spans="1:12" customHeight="1" ht="105" outlineLevel="4">
      <c r="A121" s="1"/>
      <c r="B121" s="1">
        <v>888419</v>
      </c>
      <c r="C121" s="1" t="s">
        <v>325</v>
      </c>
      <c r="D121" s="1"/>
      <c r="E121" s="2" t="s">
        <v>326</v>
      </c>
      <c r="F121" s="2" t="s">
        <v>327</v>
      </c>
      <c r="G121" s="2">
        <v>0</v>
      </c>
      <c r="H121" s="2">
        <v>0</v>
      </c>
      <c r="I121" s="1">
        <v>0</v>
      </c>
      <c r="J121" s="3" t="s">
        <v>16</v>
      </c>
      <c r="K121" s="2" t="str">
        <f>J121*495.90</f>
        <v>0</v>
      </c>
      <c r="L121" s="5"/>
    </row>
    <row r="122" spans="1:12" customHeight="1" ht="105" outlineLevel="4">
      <c r="A122" s="1"/>
      <c r="B122" s="1">
        <v>888420</v>
      </c>
      <c r="C122" s="1" t="s">
        <v>328</v>
      </c>
      <c r="D122" s="1"/>
      <c r="E122" s="2" t="s">
        <v>329</v>
      </c>
      <c r="F122" s="2" t="s">
        <v>272</v>
      </c>
      <c r="G122" s="2" t="s">
        <v>115</v>
      </c>
      <c r="H122" s="2">
        <v>0</v>
      </c>
      <c r="I122" s="1">
        <v>0</v>
      </c>
      <c r="J122" s="3" t="s">
        <v>16</v>
      </c>
      <c r="K122" s="2" t="str">
        <f>J122*37.62</f>
        <v>0</v>
      </c>
      <c r="L122" s="5"/>
    </row>
    <row r="123" spans="1:12" customHeight="1" ht="105" outlineLevel="4">
      <c r="A123" s="1"/>
      <c r="B123" s="1">
        <v>888421</v>
      </c>
      <c r="C123" s="1" t="s">
        <v>330</v>
      </c>
      <c r="D123" s="1"/>
      <c r="E123" s="2" t="s">
        <v>331</v>
      </c>
      <c r="F123" s="2" t="s">
        <v>202</v>
      </c>
      <c r="G123" s="2">
        <v>0</v>
      </c>
      <c r="H123" s="2">
        <v>0</v>
      </c>
      <c r="I123" s="1">
        <v>0</v>
      </c>
      <c r="J123" s="3" t="s">
        <v>16</v>
      </c>
      <c r="K123" s="2" t="str">
        <f>J123*58.14</f>
        <v>0</v>
      </c>
      <c r="L123" s="5"/>
    </row>
    <row r="124" spans="1:12" customHeight="1" ht="105" outlineLevel="4">
      <c r="A124" s="1"/>
      <c r="B124" s="1">
        <v>888422</v>
      </c>
      <c r="C124" s="1" t="s">
        <v>332</v>
      </c>
      <c r="D124" s="1"/>
      <c r="E124" s="2" t="s">
        <v>333</v>
      </c>
      <c r="F124" s="2" t="s">
        <v>162</v>
      </c>
      <c r="G124" s="2" t="s">
        <v>20</v>
      </c>
      <c r="H124" s="2">
        <v>0</v>
      </c>
      <c r="I124" s="1">
        <v>0</v>
      </c>
      <c r="J124" s="3" t="s">
        <v>16</v>
      </c>
      <c r="K124" s="2" t="str">
        <f>J124*39.33</f>
        <v>0</v>
      </c>
      <c r="L124" s="5"/>
    </row>
    <row r="125" spans="1:12" customHeight="1" ht="105" outlineLevel="4">
      <c r="A125" s="1"/>
      <c r="B125" s="1">
        <v>888423</v>
      </c>
      <c r="C125" s="1" t="s">
        <v>334</v>
      </c>
      <c r="D125" s="1"/>
      <c r="E125" s="2" t="s">
        <v>335</v>
      </c>
      <c r="F125" s="2" t="s">
        <v>202</v>
      </c>
      <c r="G125" s="2" t="s">
        <v>20</v>
      </c>
      <c r="H125" s="2">
        <v>0</v>
      </c>
      <c r="I125" s="1">
        <v>0</v>
      </c>
      <c r="J125" s="3" t="s">
        <v>16</v>
      </c>
      <c r="K125" s="2" t="str">
        <f>J125*58.14</f>
        <v>0</v>
      </c>
      <c r="L125" s="5"/>
    </row>
    <row r="126" spans="1:12" customHeight="1" ht="105" outlineLevel="4">
      <c r="A126" s="1"/>
      <c r="B126" s="1">
        <v>888424</v>
      </c>
      <c r="C126" s="1" t="s">
        <v>336</v>
      </c>
      <c r="D126" s="1"/>
      <c r="E126" s="2" t="s">
        <v>337</v>
      </c>
      <c r="F126" s="2" t="s">
        <v>242</v>
      </c>
      <c r="G126" s="2">
        <v>0</v>
      </c>
      <c r="H126" s="2">
        <v>0</v>
      </c>
      <c r="I126" s="1">
        <v>0</v>
      </c>
      <c r="J126" s="3" t="s">
        <v>16</v>
      </c>
      <c r="K126" s="2" t="str">
        <f>J126*44.46</f>
        <v>0</v>
      </c>
      <c r="L126" s="5"/>
    </row>
    <row r="127" spans="1:12" customHeight="1" ht="105" outlineLevel="4">
      <c r="A127" s="1"/>
      <c r="B127" s="1">
        <v>888425</v>
      </c>
      <c r="C127" s="1" t="s">
        <v>338</v>
      </c>
      <c r="D127" s="1"/>
      <c r="E127" s="2" t="s">
        <v>339</v>
      </c>
      <c r="F127" s="2" t="s">
        <v>165</v>
      </c>
      <c r="G127" s="2" t="s">
        <v>20</v>
      </c>
      <c r="H127" s="2">
        <v>0</v>
      </c>
      <c r="I127" s="1">
        <v>0</v>
      </c>
      <c r="J127" s="3" t="s">
        <v>16</v>
      </c>
      <c r="K127" s="2" t="str">
        <f>J127*61.56</f>
        <v>0</v>
      </c>
      <c r="L127" s="5"/>
    </row>
    <row r="128" spans="1:12" customHeight="1" ht="105" outlineLevel="4">
      <c r="A128" s="1"/>
      <c r="B128" s="1">
        <v>888426</v>
      </c>
      <c r="C128" s="1" t="s">
        <v>340</v>
      </c>
      <c r="D128" s="1"/>
      <c r="E128" s="2" t="s">
        <v>341</v>
      </c>
      <c r="F128" s="2" t="s">
        <v>342</v>
      </c>
      <c r="G128" s="2" t="s">
        <v>20</v>
      </c>
      <c r="H128" s="2">
        <v>0</v>
      </c>
      <c r="I128" s="1">
        <v>0</v>
      </c>
      <c r="J128" s="3" t="s">
        <v>16</v>
      </c>
      <c r="K128" s="2" t="str">
        <f>J128*107.73</f>
        <v>0</v>
      </c>
      <c r="L128" s="5"/>
    </row>
    <row r="129" spans="1:12" customHeight="1" ht="105" outlineLevel="4">
      <c r="A129" s="1"/>
      <c r="B129" s="1">
        <v>888427</v>
      </c>
      <c r="C129" s="1" t="s">
        <v>343</v>
      </c>
      <c r="D129" s="1"/>
      <c r="E129" s="2" t="s">
        <v>344</v>
      </c>
      <c r="F129" s="2" t="s">
        <v>179</v>
      </c>
      <c r="G129" s="2">
        <v>0</v>
      </c>
      <c r="H129" s="2">
        <v>0</v>
      </c>
      <c r="I129" s="1">
        <v>0</v>
      </c>
      <c r="J129" s="3" t="s">
        <v>16</v>
      </c>
      <c r="K129" s="2" t="str">
        <f>J129*136.80</f>
        <v>0</v>
      </c>
      <c r="L129" s="5"/>
    </row>
    <row r="130" spans="1:12" customHeight="1" ht="105" outlineLevel="4">
      <c r="A130" s="1"/>
      <c r="B130" s="1">
        <v>888428</v>
      </c>
      <c r="C130" s="1" t="s">
        <v>345</v>
      </c>
      <c r="D130" s="1"/>
      <c r="E130" s="2" t="s">
        <v>346</v>
      </c>
      <c r="F130" s="2" t="s">
        <v>347</v>
      </c>
      <c r="G130" s="2">
        <v>0</v>
      </c>
      <c r="H130" s="2">
        <v>0</v>
      </c>
      <c r="I130" s="1">
        <v>0</v>
      </c>
      <c r="J130" s="3" t="s">
        <v>16</v>
      </c>
      <c r="K130" s="2" t="str">
        <f>J130*210.33</f>
        <v>0</v>
      </c>
      <c r="L130" s="5"/>
    </row>
    <row r="131" spans="1:12" customHeight="1" ht="105" outlineLevel="4">
      <c r="A131" s="1"/>
      <c r="B131" s="1">
        <v>888429</v>
      </c>
      <c r="C131" s="1" t="s">
        <v>348</v>
      </c>
      <c r="D131" s="1"/>
      <c r="E131" s="2" t="s">
        <v>349</v>
      </c>
      <c r="F131" s="2" t="s">
        <v>350</v>
      </c>
      <c r="G131" s="2">
        <v>0</v>
      </c>
      <c r="H131" s="2">
        <v>0</v>
      </c>
      <c r="I131" s="1">
        <v>0</v>
      </c>
      <c r="J131" s="3" t="s">
        <v>16</v>
      </c>
      <c r="K131" s="2" t="str">
        <f>J131*263.34</f>
        <v>0</v>
      </c>
      <c r="L131" s="5"/>
    </row>
    <row r="132" spans="1:12" customHeight="1" ht="105" outlineLevel="4">
      <c r="A132" s="1"/>
      <c r="B132" s="1">
        <v>888430</v>
      </c>
      <c r="C132" s="1" t="s">
        <v>351</v>
      </c>
      <c r="D132" s="1"/>
      <c r="E132" s="2" t="s">
        <v>352</v>
      </c>
      <c r="F132" s="2" t="s">
        <v>353</v>
      </c>
      <c r="G132" s="2">
        <v>0</v>
      </c>
      <c r="H132" s="2">
        <v>0</v>
      </c>
      <c r="I132" s="1">
        <v>0</v>
      </c>
      <c r="J132" s="3" t="s">
        <v>16</v>
      </c>
      <c r="K132" s="2" t="str">
        <f>J132*386.46</f>
        <v>0</v>
      </c>
      <c r="L132" s="5"/>
    </row>
    <row r="133" spans="1:12" customHeight="1" ht="105" outlineLevel="4">
      <c r="A133" s="1"/>
      <c r="B133" s="1">
        <v>888431</v>
      </c>
      <c r="C133" s="1" t="s">
        <v>354</v>
      </c>
      <c r="D133" s="1"/>
      <c r="E133" s="2" t="s">
        <v>355</v>
      </c>
      <c r="F133" s="2" t="s">
        <v>356</v>
      </c>
      <c r="G133" s="2" t="s">
        <v>20</v>
      </c>
      <c r="H133" s="2">
        <v>0</v>
      </c>
      <c r="I133" s="1">
        <v>0</v>
      </c>
      <c r="J133" s="3" t="s">
        <v>16</v>
      </c>
      <c r="K133" s="2" t="str">
        <f>J133*51.30</f>
        <v>0</v>
      </c>
      <c r="L133" s="5"/>
    </row>
    <row r="134" spans="1:12" customHeight="1" ht="105" outlineLevel="4">
      <c r="A134" s="1"/>
      <c r="B134" s="1">
        <v>888432</v>
      </c>
      <c r="C134" s="1" t="s">
        <v>357</v>
      </c>
      <c r="D134" s="1"/>
      <c r="E134" s="2" t="s">
        <v>358</v>
      </c>
      <c r="F134" s="2" t="s">
        <v>313</v>
      </c>
      <c r="G134" s="2">
        <v>0</v>
      </c>
      <c r="H134" s="2">
        <v>0</v>
      </c>
      <c r="I134" s="1">
        <v>0</v>
      </c>
      <c r="J134" s="3" t="s">
        <v>16</v>
      </c>
      <c r="K134" s="2" t="str">
        <f>J134*75.24</f>
        <v>0</v>
      </c>
      <c r="L134" s="5"/>
    </row>
    <row r="135" spans="1:12" customHeight="1" ht="105" outlineLevel="4">
      <c r="A135" s="1"/>
      <c r="B135" s="1">
        <v>888433</v>
      </c>
      <c r="C135" s="1" t="s">
        <v>359</v>
      </c>
      <c r="D135" s="1"/>
      <c r="E135" s="2" t="s">
        <v>360</v>
      </c>
      <c r="F135" s="2" t="s">
        <v>202</v>
      </c>
      <c r="G135" s="2">
        <v>0</v>
      </c>
      <c r="H135" s="2">
        <v>0</v>
      </c>
      <c r="I135" s="1">
        <v>0</v>
      </c>
      <c r="J135" s="3" t="s">
        <v>16</v>
      </c>
      <c r="K135" s="2" t="str">
        <f>J135*58.14</f>
        <v>0</v>
      </c>
      <c r="L135" s="5"/>
    </row>
    <row r="136" spans="1:12" customHeight="1" ht="105" outlineLevel="4">
      <c r="A136" s="1"/>
      <c r="B136" s="1">
        <v>888434</v>
      </c>
      <c r="C136" s="1" t="s">
        <v>361</v>
      </c>
      <c r="D136" s="1"/>
      <c r="E136" s="2" t="s">
        <v>362</v>
      </c>
      <c r="F136" s="2" t="s">
        <v>363</v>
      </c>
      <c r="G136" s="2">
        <v>0</v>
      </c>
      <c r="H136" s="2">
        <v>0</v>
      </c>
      <c r="I136" s="1">
        <v>0</v>
      </c>
      <c r="J136" s="3" t="s">
        <v>16</v>
      </c>
      <c r="K136" s="2" t="str">
        <f>J136*82.08</f>
        <v>0</v>
      </c>
      <c r="L136" s="5"/>
    </row>
    <row r="137" spans="1:12" customHeight="1" ht="105" outlineLevel="4">
      <c r="A137" s="1"/>
      <c r="B137" s="1">
        <v>888435</v>
      </c>
      <c r="C137" s="1" t="s">
        <v>364</v>
      </c>
      <c r="D137" s="1"/>
      <c r="E137" s="2" t="s">
        <v>365</v>
      </c>
      <c r="F137" s="2" t="s">
        <v>245</v>
      </c>
      <c r="G137" s="2">
        <v>0</v>
      </c>
      <c r="H137" s="2">
        <v>0</v>
      </c>
      <c r="I137" s="1">
        <v>0</v>
      </c>
      <c r="J137" s="3" t="s">
        <v>16</v>
      </c>
      <c r="K137" s="2" t="str">
        <f>J137*64.98</f>
        <v>0</v>
      </c>
      <c r="L137" s="5"/>
    </row>
    <row r="138" spans="1:12" customHeight="1" ht="105" outlineLevel="4">
      <c r="A138" s="1"/>
      <c r="B138" s="1">
        <v>888436</v>
      </c>
      <c r="C138" s="1" t="s">
        <v>366</v>
      </c>
      <c r="D138" s="1"/>
      <c r="E138" s="2" t="s">
        <v>367</v>
      </c>
      <c r="F138" s="2" t="s">
        <v>173</v>
      </c>
      <c r="G138" s="2">
        <v>0</v>
      </c>
      <c r="H138" s="2">
        <v>0</v>
      </c>
      <c r="I138" s="1">
        <v>0</v>
      </c>
      <c r="J138" s="3" t="s">
        <v>16</v>
      </c>
      <c r="K138" s="2" t="str">
        <f>J138*88.92</f>
        <v>0</v>
      </c>
      <c r="L138" s="5"/>
    </row>
    <row r="139" spans="1:12" customHeight="1" ht="105" outlineLevel="4">
      <c r="A139" s="1"/>
      <c r="B139" s="1">
        <v>888437</v>
      </c>
      <c r="C139" s="1" t="s">
        <v>368</v>
      </c>
      <c r="D139" s="1"/>
      <c r="E139" s="2" t="s">
        <v>369</v>
      </c>
      <c r="F139" s="2" t="s">
        <v>15</v>
      </c>
      <c r="G139" s="2">
        <v>0</v>
      </c>
      <c r="H139" s="2">
        <v>0</v>
      </c>
      <c r="I139" s="1">
        <v>0</v>
      </c>
      <c r="J139" s="3" t="s">
        <v>16</v>
      </c>
      <c r="K139" s="2" t="str">
        <f>J139*138.51</f>
        <v>0</v>
      </c>
      <c r="L139" s="5"/>
    </row>
    <row r="140" spans="1:12" customHeight="1" ht="105" outlineLevel="4">
      <c r="A140" s="1"/>
      <c r="B140" s="1">
        <v>888438</v>
      </c>
      <c r="C140" s="1" t="s">
        <v>370</v>
      </c>
      <c r="D140" s="1"/>
      <c r="E140" s="2" t="s">
        <v>371</v>
      </c>
      <c r="F140" s="2" t="s">
        <v>372</v>
      </c>
      <c r="G140" s="2" t="s">
        <v>20</v>
      </c>
      <c r="H140" s="2">
        <v>0</v>
      </c>
      <c r="I140" s="1">
        <v>0</v>
      </c>
      <c r="J140" s="3" t="s">
        <v>16</v>
      </c>
      <c r="K140" s="2" t="str">
        <f>J140*42.75</f>
        <v>0</v>
      </c>
      <c r="L140" s="5"/>
    </row>
    <row r="141" spans="1:12" customHeight="1" ht="105" outlineLevel="4">
      <c r="A141" s="1"/>
      <c r="B141" s="1">
        <v>888439</v>
      </c>
      <c r="C141" s="1" t="s">
        <v>373</v>
      </c>
      <c r="D141" s="1"/>
      <c r="E141" s="2" t="s">
        <v>374</v>
      </c>
      <c r="F141" s="2" t="s">
        <v>245</v>
      </c>
      <c r="G141" s="2">
        <v>0</v>
      </c>
      <c r="H141" s="2">
        <v>0</v>
      </c>
      <c r="I141" s="1">
        <v>0</v>
      </c>
      <c r="J141" s="3" t="s">
        <v>16</v>
      </c>
      <c r="K141" s="2" t="str">
        <f>J141*64.98</f>
        <v>0</v>
      </c>
      <c r="L141" s="5"/>
    </row>
    <row r="142" spans="1:12" customHeight="1" ht="105" outlineLevel="4">
      <c r="A142" s="1"/>
      <c r="B142" s="1">
        <v>888440</v>
      </c>
      <c r="C142" s="1" t="s">
        <v>375</v>
      </c>
      <c r="D142" s="1"/>
      <c r="E142" s="2" t="s">
        <v>376</v>
      </c>
      <c r="F142" s="2" t="s">
        <v>377</v>
      </c>
      <c r="G142" s="2">
        <v>0</v>
      </c>
      <c r="H142" s="2">
        <v>0</v>
      </c>
      <c r="I142" s="1">
        <v>0</v>
      </c>
      <c r="J142" s="3" t="s">
        <v>16</v>
      </c>
      <c r="K142" s="2" t="str">
        <f>J142*49.59</f>
        <v>0</v>
      </c>
      <c r="L142" s="5"/>
    </row>
    <row r="143" spans="1:12" customHeight="1" ht="105" outlineLevel="4">
      <c r="A143" s="1"/>
      <c r="B143" s="1">
        <v>888441</v>
      </c>
      <c r="C143" s="1" t="s">
        <v>378</v>
      </c>
      <c r="D143" s="1"/>
      <c r="E143" s="2" t="s">
        <v>379</v>
      </c>
      <c r="F143" s="2" t="s">
        <v>168</v>
      </c>
      <c r="G143" s="2">
        <v>0</v>
      </c>
      <c r="H143" s="2">
        <v>0</v>
      </c>
      <c r="I143" s="1">
        <v>0</v>
      </c>
      <c r="J143" s="3" t="s">
        <v>16</v>
      </c>
      <c r="K143" s="2" t="str">
        <f>J143*70.11</f>
        <v>0</v>
      </c>
      <c r="L143" s="5"/>
    </row>
    <row r="144" spans="1:12" customHeight="1" ht="105" outlineLevel="4">
      <c r="A144" s="1"/>
      <c r="B144" s="1">
        <v>888442</v>
      </c>
      <c r="C144" s="1" t="s">
        <v>380</v>
      </c>
      <c r="D144" s="1"/>
      <c r="E144" s="2" t="s">
        <v>381</v>
      </c>
      <c r="F144" s="2" t="s">
        <v>202</v>
      </c>
      <c r="G144" s="2">
        <v>0</v>
      </c>
      <c r="H144" s="2">
        <v>0</v>
      </c>
      <c r="I144" s="1">
        <v>0</v>
      </c>
      <c r="J144" s="3" t="s">
        <v>16</v>
      </c>
      <c r="K144" s="2" t="str">
        <f>J144*58.14</f>
        <v>0</v>
      </c>
      <c r="L144" s="5"/>
    </row>
    <row r="145" spans="1:12" customHeight="1" ht="105" outlineLevel="4">
      <c r="A145" s="1"/>
      <c r="B145" s="1">
        <v>888443</v>
      </c>
      <c r="C145" s="1" t="s">
        <v>382</v>
      </c>
      <c r="D145" s="1"/>
      <c r="E145" s="2" t="s">
        <v>383</v>
      </c>
      <c r="F145" s="2" t="s">
        <v>384</v>
      </c>
      <c r="G145" s="2">
        <v>0</v>
      </c>
      <c r="H145" s="2">
        <v>0</v>
      </c>
      <c r="I145" s="1">
        <v>0</v>
      </c>
      <c r="J145" s="3" t="s">
        <v>16</v>
      </c>
      <c r="K145" s="2" t="str">
        <f>J145*76.95</f>
        <v>0</v>
      </c>
      <c r="L145" s="5"/>
    </row>
    <row r="146" spans="1:12" customHeight="1" ht="105" outlineLevel="4">
      <c r="A146" s="1"/>
      <c r="B146" s="1">
        <v>888444</v>
      </c>
      <c r="C146" s="1" t="s">
        <v>385</v>
      </c>
      <c r="D146" s="1"/>
      <c r="E146" s="2" t="s">
        <v>386</v>
      </c>
      <c r="F146" s="2" t="s">
        <v>387</v>
      </c>
      <c r="G146" s="2">
        <v>0</v>
      </c>
      <c r="H146" s="2">
        <v>0</v>
      </c>
      <c r="I146" s="1">
        <v>0</v>
      </c>
      <c r="J146" s="3" t="s">
        <v>16</v>
      </c>
      <c r="K146" s="2" t="str">
        <f>J146*121.41</f>
        <v>0</v>
      </c>
      <c r="L146" s="5"/>
    </row>
    <row r="147" spans="1:12" customHeight="1" ht="105" outlineLevel="4">
      <c r="A147" s="1"/>
      <c r="B147" s="1">
        <v>888445</v>
      </c>
      <c r="C147" s="1" t="s">
        <v>388</v>
      </c>
      <c r="D147" s="1"/>
      <c r="E147" s="2" t="s">
        <v>389</v>
      </c>
      <c r="F147" s="2" t="s">
        <v>242</v>
      </c>
      <c r="G147" s="2" t="s">
        <v>20</v>
      </c>
      <c r="H147" s="2">
        <v>0</v>
      </c>
      <c r="I147" s="1">
        <v>0</v>
      </c>
      <c r="J147" s="3" t="s">
        <v>16</v>
      </c>
      <c r="K147" s="2" t="str">
        <f>J147*44.46</f>
        <v>0</v>
      </c>
      <c r="L147" s="5"/>
    </row>
    <row r="148" spans="1:12" customHeight="1" ht="105" outlineLevel="4">
      <c r="A148" s="1"/>
      <c r="B148" s="1">
        <v>888446</v>
      </c>
      <c r="C148" s="1" t="s">
        <v>390</v>
      </c>
      <c r="D148" s="1"/>
      <c r="E148" s="2" t="s">
        <v>391</v>
      </c>
      <c r="F148" s="2" t="s">
        <v>310</v>
      </c>
      <c r="G148" s="2">
        <v>0</v>
      </c>
      <c r="H148" s="2">
        <v>0</v>
      </c>
      <c r="I148" s="1">
        <v>0</v>
      </c>
      <c r="J148" s="3" t="s">
        <v>16</v>
      </c>
      <c r="K148" s="2" t="str">
        <f>J148*53.01</f>
        <v>0</v>
      </c>
      <c r="L148" s="5"/>
    </row>
    <row r="149" spans="1:12" customHeight="1" ht="105" outlineLevel="4">
      <c r="A149" s="1"/>
      <c r="B149" s="1">
        <v>888447</v>
      </c>
      <c r="C149" s="1" t="s">
        <v>392</v>
      </c>
      <c r="D149" s="1"/>
      <c r="E149" s="2" t="s">
        <v>393</v>
      </c>
      <c r="F149" s="2" t="s">
        <v>394</v>
      </c>
      <c r="G149" s="2">
        <v>0</v>
      </c>
      <c r="H149" s="2">
        <v>0</v>
      </c>
      <c r="I149" s="1">
        <v>0</v>
      </c>
      <c r="J149" s="3" t="s">
        <v>16</v>
      </c>
      <c r="K149" s="2" t="str">
        <f>J149*73.53</f>
        <v>0</v>
      </c>
      <c r="L149" s="5"/>
    </row>
    <row r="150" spans="1:12" customHeight="1" ht="105" outlineLevel="4">
      <c r="A150" s="1"/>
      <c r="B150" s="1">
        <v>888448</v>
      </c>
      <c r="C150" s="1" t="s">
        <v>395</v>
      </c>
      <c r="D150" s="1"/>
      <c r="E150" s="2" t="s">
        <v>396</v>
      </c>
      <c r="F150" s="2" t="s">
        <v>310</v>
      </c>
      <c r="G150" s="2" t="s">
        <v>20</v>
      </c>
      <c r="H150" s="2">
        <v>0</v>
      </c>
      <c r="I150" s="1">
        <v>0</v>
      </c>
      <c r="J150" s="3" t="s">
        <v>16</v>
      </c>
      <c r="K150" s="2" t="str">
        <f>J150*53.01</f>
        <v>0</v>
      </c>
      <c r="L150" s="5"/>
    </row>
    <row r="151" spans="1:12" customHeight="1" ht="105" outlineLevel="4">
      <c r="A151" s="1"/>
      <c r="B151" s="1">
        <v>888449</v>
      </c>
      <c r="C151" s="1" t="s">
        <v>397</v>
      </c>
      <c r="D151" s="1"/>
      <c r="E151" s="2" t="s">
        <v>398</v>
      </c>
      <c r="F151" s="2" t="s">
        <v>399</v>
      </c>
      <c r="G151" s="2" t="s">
        <v>24</v>
      </c>
      <c r="H151" s="2">
        <v>0</v>
      </c>
      <c r="I151" s="1">
        <v>0</v>
      </c>
      <c r="J151" s="3" t="s">
        <v>16</v>
      </c>
      <c r="K151" s="2" t="str">
        <f>J151*100.89</f>
        <v>0</v>
      </c>
      <c r="L151" s="5"/>
    </row>
    <row r="152" spans="1:12" customHeight="1" ht="105" outlineLevel="4">
      <c r="A152" s="1"/>
      <c r="B152" s="1">
        <v>888450</v>
      </c>
      <c r="C152" s="1" t="s">
        <v>400</v>
      </c>
      <c r="D152" s="1"/>
      <c r="E152" s="2" t="s">
        <v>401</v>
      </c>
      <c r="F152" s="2" t="s">
        <v>402</v>
      </c>
      <c r="G152" s="2">
        <v>0</v>
      </c>
      <c r="H152" s="2">
        <v>0</v>
      </c>
      <c r="I152" s="1">
        <v>0</v>
      </c>
      <c r="J152" s="3" t="s">
        <v>16</v>
      </c>
      <c r="K152" s="2" t="str">
        <f>J152*114.57</f>
        <v>0</v>
      </c>
      <c r="L152" s="5"/>
    </row>
    <row r="153" spans="1:12" customHeight="1" ht="105" outlineLevel="4">
      <c r="A153" s="1"/>
      <c r="B153" s="1">
        <v>888451</v>
      </c>
      <c r="C153" s="1" t="s">
        <v>403</v>
      </c>
      <c r="D153" s="1"/>
      <c r="E153" s="2" t="s">
        <v>404</v>
      </c>
      <c r="F153" s="2" t="s">
        <v>215</v>
      </c>
      <c r="G153" s="2" t="s">
        <v>20</v>
      </c>
      <c r="H153" s="2">
        <v>0</v>
      </c>
      <c r="I153" s="1">
        <v>0</v>
      </c>
      <c r="J153" s="3" t="s">
        <v>16</v>
      </c>
      <c r="K153" s="2" t="str">
        <f>J153*54.72</f>
        <v>0</v>
      </c>
      <c r="L153" s="5"/>
    </row>
    <row r="154" spans="1:12" customHeight="1" ht="105" outlineLevel="4">
      <c r="A154" s="1"/>
      <c r="B154" s="1">
        <v>888452</v>
      </c>
      <c r="C154" s="1" t="s">
        <v>405</v>
      </c>
      <c r="D154" s="1"/>
      <c r="E154" s="2" t="s">
        <v>406</v>
      </c>
      <c r="F154" s="2" t="s">
        <v>407</v>
      </c>
      <c r="G154" s="2">
        <v>0</v>
      </c>
      <c r="H154" s="2">
        <v>0</v>
      </c>
      <c r="I154" s="1">
        <v>0</v>
      </c>
      <c r="J154" s="3" t="s">
        <v>16</v>
      </c>
      <c r="K154" s="2" t="str">
        <f>J154*78.66</f>
        <v>0</v>
      </c>
      <c r="L154" s="5"/>
    </row>
    <row r="155" spans="1:12" customHeight="1" ht="105" outlineLevel="4">
      <c r="A155" s="1"/>
      <c r="B155" s="1">
        <v>888453</v>
      </c>
      <c r="C155" s="1" t="s">
        <v>408</v>
      </c>
      <c r="D155" s="1"/>
      <c r="E155" s="2" t="s">
        <v>409</v>
      </c>
      <c r="F155" s="2" t="s">
        <v>165</v>
      </c>
      <c r="G155" s="2">
        <v>0</v>
      </c>
      <c r="H155" s="2">
        <v>0</v>
      </c>
      <c r="I155" s="1">
        <v>0</v>
      </c>
      <c r="J155" s="3" t="s">
        <v>16</v>
      </c>
      <c r="K155" s="2" t="str">
        <f>J155*61.56</f>
        <v>0</v>
      </c>
      <c r="L155" s="5"/>
    </row>
    <row r="156" spans="1:12" customHeight="1" ht="105" outlineLevel="4">
      <c r="A156" s="1"/>
      <c r="B156" s="1">
        <v>888454</v>
      </c>
      <c r="C156" s="1" t="s">
        <v>410</v>
      </c>
      <c r="D156" s="1"/>
      <c r="E156" s="2" t="s">
        <v>411</v>
      </c>
      <c r="F156" s="2" t="s">
        <v>412</v>
      </c>
      <c r="G156" s="2">
        <v>0</v>
      </c>
      <c r="H156" s="2">
        <v>0</v>
      </c>
      <c r="I156" s="1">
        <v>0</v>
      </c>
      <c r="J156" s="3" t="s">
        <v>16</v>
      </c>
      <c r="K156" s="2" t="str">
        <f>J156*85.50</f>
        <v>0</v>
      </c>
      <c r="L156" s="5"/>
    </row>
    <row r="157" spans="1:12" customHeight="1" ht="105" outlineLevel="4">
      <c r="A157" s="1"/>
      <c r="B157" s="1">
        <v>888455</v>
      </c>
      <c r="C157" s="1" t="s">
        <v>413</v>
      </c>
      <c r="D157" s="1"/>
      <c r="E157" s="2" t="s">
        <v>414</v>
      </c>
      <c r="F157" s="2" t="s">
        <v>168</v>
      </c>
      <c r="G157" s="2">
        <v>0</v>
      </c>
      <c r="H157" s="2">
        <v>0</v>
      </c>
      <c r="I157" s="1">
        <v>0</v>
      </c>
      <c r="J157" s="3" t="s">
        <v>16</v>
      </c>
      <c r="K157" s="2" t="str">
        <f>J157*70.11</f>
        <v>0</v>
      </c>
      <c r="L157" s="5"/>
    </row>
    <row r="158" spans="1:12" customHeight="1" ht="105" outlineLevel="4">
      <c r="A158" s="1"/>
      <c r="B158" s="1">
        <v>888456</v>
      </c>
      <c r="C158" s="1" t="s">
        <v>415</v>
      </c>
      <c r="D158" s="1"/>
      <c r="E158" s="2" t="s">
        <v>416</v>
      </c>
      <c r="F158" s="2" t="s">
        <v>417</v>
      </c>
      <c r="G158" s="2">
        <v>0</v>
      </c>
      <c r="H158" s="2">
        <v>0</v>
      </c>
      <c r="I158" s="1">
        <v>0</v>
      </c>
      <c r="J158" s="3" t="s">
        <v>16</v>
      </c>
      <c r="K158" s="2" t="str">
        <f>J158*95.76</f>
        <v>0</v>
      </c>
      <c r="L158" s="5"/>
    </row>
    <row r="159" spans="1:12" customHeight="1" ht="105" outlineLevel="4">
      <c r="A159" s="1"/>
      <c r="B159" s="1">
        <v>888457</v>
      </c>
      <c r="C159" s="1" t="s">
        <v>418</v>
      </c>
      <c r="D159" s="1"/>
      <c r="E159" s="2" t="s">
        <v>419</v>
      </c>
      <c r="F159" s="2" t="s">
        <v>61</v>
      </c>
      <c r="G159" s="2">
        <v>0</v>
      </c>
      <c r="H159" s="2">
        <v>0</v>
      </c>
      <c r="I159" s="1">
        <v>0</v>
      </c>
      <c r="J159" s="3" t="s">
        <v>16</v>
      </c>
      <c r="K159" s="2" t="str">
        <f>J159*148.77</f>
        <v>0</v>
      </c>
      <c r="L159" s="5"/>
    </row>
    <row r="160" spans="1:12" customHeight="1" ht="105" outlineLevel="4">
      <c r="A160" s="1"/>
      <c r="B160" s="1">
        <v>888458</v>
      </c>
      <c r="C160" s="1" t="s">
        <v>420</v>
      </c>
      <c r="D160" s="1"/>
      <c r="E160" s="2" t="s">
        <v>421</v>
      </c>
      <c r="F160" s="2" t="s">
        <v>377</v>
      </c>
      <c r="G160" s="2">
        <v>0</v>
      </c>
      <c r="H160" s="2">
        <v>0</v>
      </c>
      <c r="I160" s="1">
        <v>0</v>
      </c>
      <c r="J160" s="3" t="s">
        <v>16</v>
      </c>
      <c r="K160" s="2" t="str">
        <f>J160*49.59</f>
        <v>0</v>
      </c>
      <c r="L160" s="5"/>
    </row>
    <row r="161" spans="1:12" customHeight="1" ht="105" outlineLevel="4">
      <c r="A161" s="1"/>
      <c r="B161" s="1">
        <v>888459</v>
      </c>
      <c r="C161" s="1" t="s">
        <v>422</v>
      </c>
      <c r="D161" s="1"/>
      <c r="E161" s="2" t="s">
        <v>423</v>
      </c>
      <c r="F161" s="2" t="s">
        <v>245</v>
      </c>
      <c r="G161" s="2">
        <v>0</v>
      </c>
      <c r="H161" s="2">
        <v>0</v>
      </c>
      <c r="I161" s="1">
        <v>0</v>
      </c>
      <c r="J161" s="3" t="s">
        <v>16</v>
      </c>
      <c r="K161" s="2" t="str">
        <f>J161*64.98</f>
        <v>0</v>
      </c>
      <c r="L161" s="5"/>
    </row>
    <row r="162" spans="1:12" customHeight="1" ht="105" outlineLevel="4">
      <c r="A162" s="1"/>
      <c r="B162" s="1">
        <v>888460</v>
      </c>
      <c r="C162" s="1" t="s">
        <v>424</v>
      </c>
      <c r="D162" s="1"/>
      <c r="E162" s="2" t="s">
        <v>425</v>
      </c>
      <c r="F162" s="2" t="s">
        <v>310</v>
      </c>
      <c r="G162" s="2">
        <v>0</v>
      </c>
      <c r="H162" s="2">
        <v>0</v>
      </c>
      <c r="I162" s="1">
        <v>0</v>
      </c>
      <c r="J162" s="3" t="s">
        <v>16</v>
      </c>
      <c r="K162" s="2" t="str">
        <f>J162*53.01</f>
        <v>0</v>
      </c>
      <c r="L162" s="5"/>
    </row>
    <row r="163" spans="1:12" customHeight="1" ht="105" outlineLevel="4">
      <c r="A163" s="1"/>
      <c r="B163" s="1">
        <v>888461</v>
      </c>
      <c r="C163" s="1" t="s">
        <v>426</v>
      </c>
      <c r="D163" s="1"/>
      <c r="E163" s="2" t="s">
        <v>427</v>
      </c>
      <c r="F163" s="2" t="s">
        <v>313</v>
      </c>
      <c r="G163" s="2">
        <v>0</v>
      </c>
      <c r="H163" s="2">
        <v>0</v>
      </c>
      <c r="I163" s="1">
        <v>0</v>
      </c>
      <c r="J163" s="3" t="s">
        <v>16</v>
      </c>
      <c r="K163" s="2" t="str">
        <f>J163*75.24</f>
        <v>0</v>
      </c>
      <c r="L163" s="5"/>
    </row>
    <row r="164" spans="1:12" customHeight="1" ht="105" outlineLevel="4">
      <c r="A164" s="1"/>
      <c r="B164" s="1">
        <v>888462</v>
      </c>
      <c r="C164" s="1" t="s">
        <v>428</v>
      </c>
      <c r="D164" s="1"/>
      <c r="E164" s="2" t="s">
        <v>429</v>
      </c>
      <c r="F164" s="2" t="s">
        <v>430</v>
      </c>
      <c r="G164" s="2">
        <v>0</v>
      </c>
      <c r="H164" s="2">
        <v>0</v>
      </c>
      <c r="I164" s="1">
        <v>0</v>
      </c>
      <c r="J164" s="3" t="s">
        <v>16</v>
      </c>
      <c r="K164" s="2" t="str">
        <f>J164*59.85</f>
        <v>0</v>
      </c>
      <c r="L164" s="5"/>
    </row>
    <row r="165" spans="1:12" customHeight="1" ht="105" outlineLevel="4">
      <c r="A165" s="1"/>
      <c r="B165" s="1">
        <v>888463</v>
      </c>
      <c r="C165" s="1" t="s">
        <v>431</v>
      </c>
      <c r="D165" s="1"/>
      <c r="E165" s="2" t="s">
        <v>432</v>
      </c>
      <c r="F165" s="2" t="s">
        <v>363</v>
      </c>
      <c r="G165" s="2">
        <v>0</v>
      </c>
      <c r="H165" s="2">
        <v>0</v>
      </c>
      <c r="I165" s="1">
        <v>0</v>
      </c>
      <c r="J165" s="3" t="s">
        <v>16</v>
      </c>
      <c r="K165" s="2" t="str">
        <f>J165*82.08</f>
        <v>0</v>
      </c>
      <c r="L165" s="5"/>
    </row>
    <row r="166" spans="1:12" customHeight="1" ht="105" outlineLevel="4">
      <c r="A166" s="1"/>
      <c r="B166" s="1">
        <v>888464</v>
      </c>
      <c r="C166" s="1" t="s">
        <v>433</v>
      </c>
      <c r="D166" s="1"/>
      <c r="E166" s="2" t="s">
        <v>434</v>
      </c>
      <c r="F166" s="2" t="s">
        <v>435</v>
      </c>
      <c r="G166" s="2">
        <v>0</v>
      </c>
      <c r="H166" s="2">
        <v>0</v>
      </c>
      <c r="I166" s="1">
        <v>0</v>
      </c>
      <c r="J166" s="3" t="s">
        <v>16</v>
      </c>
      <c r="K166" s="2" t="str">
        <f>J166*126.54</f>
        <v>0</v>
      </c>
      <c r="L166" s="5"/>
    </row>
    <row r="167" spans="1:12" customHeight="1" ht="105" outlineLevel="4">
      <c r="A167" s="1"/>
      <c r="B167" s="1">
        <v>888465</v>
      </c>
      <c r="C167" s="1" t="s">
        <v>436</v>
      </c>
      <c r="D167" s="1"/>
      <c r="E167" s="2" t="s">
        <v>437</v>
      </c>
      <c r="F167" s="2" t="s">
        <v>245</v>
      </c>
      <c r="G167" s="2">
        <v>0</v>
      </c>
      <c r="H167" s="2">
        <v>0</v>
      </c>
      <c r="I167" s="1">
        <v>0</v>
      </c>
      <c r="J167" s="3" t="s">
        <v>16</v>
      </c>
      <c r="K167" s="2" t="str">
        <f>J167*64.98</f>
        <v>0</v>
      </c>
      <c r="L167" s="5"/>
    </row>
    <row r="168" spans="1:12" customHeight="1" ht="105" outlineLevel="4">
      <c r="A168" s="1"/>
      <c r="B168" s="1">
        <v>888466</v>
      </c>
      <c r="C168" s="1" t="s">
        <v>438</v>
      </c>
      <c r="D168" s="1"/>
      <c r="E168" s="2" t="s">
        <v>439</v>
      </c>
      <c r="F168" s="2" t="s">
        <v>342</v>
      </c>
      <c r="G168" s="2">
        <v>0</v>
      </c>
      <c r="H168" s="2">
        <v>0</v>
      </c>
      <c r="I168" s="1">
        <v>0</v>
      </c>
      <c r="J168" s="3" t="s">
        <v>16</v>
      </c>
      <c r="K168" s="2" t="str">
        <f>J168*107.73</f>
        <v>0</v>
      </c>
      <c r="L168" s="5"/>
    </row>
    <row r="169" spans="1:12" customHeight="1" ht="105" outlineLevel="4">
      <c r="A169" s="1"/>
      <c r="B169" s="1">
        <v>888467</v>
      </c>
      <c r="C169" s="1" t="s">
        <v>440</v>
      </c>
      <c r="D169" s="1"/>
      <c r="E169" s="2" t="s">
        <v>441</v>
      </c>
      <c r="F169" s="2" t="s">
        <v>442</v>
      </c>
      <c r="G169" s="2">
        <v>0</v>
      </c>
      <c r="H169" s="2">
        <v>0</v>
      </c>
      <c r="I169" s="1">
        <v>0</v>
      </c>
      <c r="J169" s="3" t="s">
        <v>16</v>
      </c>
      <c r="K169" s="2" t="str">
        <f>J169*99.18</f>
        <v>0</v>
      </c>
      <c r="L169" s="5"/>
    </row>
    <row r="170" spans="1:12" customHeight="1" ht="105" outlineLevel="4">
      <c r="A170" s="1"/>
      <c r="B170" s="1">
        <v>888468</v>
      </c>
      <c r="C170" s="1" t="s">
        <v>443</v>
      </c>
      <c r="D170" s="1"/>
      <c r="E170" s="2" t="s">
        <v>444</v>
      </c>
      <c r="F170" s="2" t="s">
        <v>105</v>
      </c>
      <c r="G170" s="2">
        <v>0</v>
      </c>
      <c r="H170" s="2">
        <v>0</v>
      </c>
      <c r="I170" s="1">
        <v>0</v>
      </c>
      <c r="J170" s="3" t="s">
        <v>16</v>
      </c>
      <c r="K170" s="2" t="str">
        <f>J170*133.38</f>
        <v>0</v>
      </c>
      <c r="L170" s="5"/>
    </row>
    <row r="171" spans="1:12" customHeight="1" ht="105" outlineLevel="4">
      <c r="A171" s="1"/>
      <c r="B171" s="1">
        <v>888469</v>
      </c>
      <c r="C171" s="1" t="s">
        <v>445</v>
      </c>
      <c r="D171" s="1"/>
      <c r="E171" s="2" t="s">
        <v>446</v>
      </c>
      <c r="F171" s="2" t="s">
        <v>67</v>
      </c>
      <c r="G171" s="2">
        <v>0</v>
      </c>
      <c r="H171" s="2">
        <v>0</v>
      </c>
      <c r="I171" s="1">
        <v>0</v>
      </c>
      <c r="J171" s="3" t="s">
        <v>16</v>
      </c>
      <c r="K171" s="2" t="str">
        <f>J171*174.42</f>
        <v>0</v>
      </c>
      <c r="L171" s="5"/>
    </row>
    <row r="172" spans="1:12" customHeight="1" ht="105" outlineLevel="4">
      <c r="A172" s="1"/>
      <c r="B172" s="1">
        <v>888470</v>
      </c>
      <c r="C172" s="1" t="s">
        <v>447</v>
      </c>
      <c r="D172" s="1"/>
      <c r="E172" s="2" t="s">
        <v>448</v>
      </c>
      <c r="F172" s="2" t="s">
        <v>402</v>
      </c>
      <c r="G172" s="2">
        <v>0</v>
      </c>
      <c r="H172" s="2">
        <v>0</v>
      </c>
      <c r="I172" s="1">
        <v>0</v>
      </c>
      <c r="J172" s="3" t="s">
        <v>16</v>
      </c>
      <c r="K172" s="2" t="str">
        <f>J172*114.57</f>
        <v>0</v>
      </c>
      <c r="L172" s="5"/>
    </row>
    <row r="173" spans="1:12" customHeight="1" ht="105" outlineLevel="4">
      <c r="A173" s="1"/>
      <c r="B173" s="1">
        <v>888471</v>
      </c>
      <c r="C173" s="1" t="s">
        <v>449</v>
      </c>
      <c r="D173" s="1"/>
      <c r="E173" s="2" t="s">
        <v>450</v>
      </c>
      <c r="F173" s="2" t="s">
        <v>451</v>
      </c>
      <c r="G173" s="2">
        <v>0</v>
      </c>
      <c r="H173" s="2">
        <v>0</v>
      </c>
      <c r="I173" s="1">
        <v>0</v>
      </c>
      <c r="J173" s="3" t="s">
        <v>16</v>
      </c>
      <c r="K173" s="2" t="str">
        <f>J173*147.06</f>
        <v>0</v>
      </c>
      <c r="L173" s="5"/>
    </row>
    <row r="174" spans="1:12" customHeight="1" ht="105" outlineLevel="4">
      <c r="A174" s="1"/>
      <c r="B174" s="1">
        <v>888472</v>
      </c>
      <c r="C174" s="1" t="s">
        <v>452</v>
      </c>
      <c r="D174" s="1"/>
      <c r="E174" s="2" t="s">
        <v>453</v>
      </c>
      <c r="F174" s="2" t="s">
        <v>136</v>
      </c>
      <c r="G174" s="2">
        <v>0</v>
      </c>
      <c r="H174" s="2">
        <v>0</v>
      </c>
      <c r="I174" s="1">
        <v>0</v>
      </c>
      <c r="J174" s="3" t="s">
        <v>16</v>
      </c>
      <c r="K174" s="2" t="str">
        <f>J174*159.03</f>
        <v>0</v>
      </c>
      <c r="L174" s="5"/>
    </row>
    <row r="175" spans="1:12" customHeight="1" ht="105" outlineLevel="4">
      <c r="A175" s="1"/>
      <c r="B175" s="1">
        <v>888473</v>
      </c>
      <c r="C175" s="1" t="s">
        <v>454</v>
      </c>
      <c r="D175" s="1"/>
      <c r="E175" s="2" t="s">
        <v>455</v>
      </c>
      <c r="F175" s="2" t="s">
        <v>456</v>
      </c>
      <c r="G175" s="2">
        <v>0</v>
      </c>
      <c r="H175" s="2">
        <v>0</v>
      </c>
      <c r="I175" s="1">
        <v>0</v>
      </c>
      <c r="J175" s="3" t="s">
        <v>16</v>
      </c>
      <c r="K175" s="2" t="str">
        <f>J175*205.20</f>
        <v>0</v>
      </c>
      <c r="L175" s="5"/>
    </row>
    <row r="176" spans="1:12" customHeight="1" ht="105" outlineLevel="4">
      <c r="A176" s="1"/>
      <c r="B176" s="1">
        <v>888474</v>
      </c>
      <c r="C176" s="1" t="s">
        <v>457</v>
      </c>
      <c r="D176" s="1"/>
      <c r="E176" s="2" t="s">
        <v>458</v>
      </c>
      <c r="F176" s="2" t="s">
        <v>165</v>
      </c>
      <c r="G176" s="2" t="s">
        <v>20</v>
      </c>
      <c r="H176" s="2">
        <v>0</v>
      </c>
      <c r="I176" s="1">
        <v>0</v>
      </c>
      <c r="J176" s="3" t="s">
        <v>16</v>
      </c>
      <c r="K176" s="2" t="str">
        <f>J176*61.56</f>
        <v>0</v>
      </c>
      <c r="L176" s="5"/>
    </row>
    <row r="177" spans="1:12" customHeight="1" ht="105" outlineLevel="4">
      <c r="A177" s="1"/>
      <c r="B177" s="1">
        <v>888475</v>
      </c>
      <c r="C177" s="1" t="s">
        <v>459</v>
      </c>
      <c r="D177" s="1"/>
      <c r="E177" s="2" t="s">
        <v>460</v>
      </c>
      <c r="F177" s="2" t="s">
        <v>461</v>
      </c>
      <c r="G177" s="2" t="s">
        <v>20</v>
      </c>
      <c r="H177" s="2">
        <v>0</v>
      </c>
      <c r="I177" s="1">
        <v>0</v>
      </c>
      <c r="J177" s="3" t="s">
        <v>16</v>
      </c>
      <c r="K177" s="2" t="str">
        <f>J177*80.37</f>
        <v>0</v>
      </c>
      <c r="L177" s="5"/>
    </row>
    <row r="178" spans="1:12" customHeight="1" ht="105" outlineLevel="4">
      <c r="A178" s="1"/>
      <c r="B178" s="1">
        <v>888476</v>
      </c>
      <c r="C178" s="1" t="s">
        <v>462</v>
      </c>
      <c r="D178" s="1"/>
      <c r="E178" s="2" t="s">
        <v>463</v>
      </c>
      <c r="F178" s="2" t="s">
        <v>464</v>
      </c>
      <c r="G178" s="2" t="s">
        <v>20</v>
      </c>
      <c r="H178" s="2">
        <v>0</v>
      </c>
      <c r="I178" s="1">
        <v>0</v>
      </c>
      <c r="J178" s="3" t="s">
        <v>16</v>
      </c>
      <c r="K178" s="2" t="str">
        <f>J178*116.28</f>
        <v>0</v>
      </c>
      <c r="L178" s="5"/>
    </row>
    <row r="179" spans="1:12" customHeight="1" ht="105" outlineLevel="4">
      <c r="A179" s="1"/>
      <c r="B179" s="1">
        <v>888477</v>
      </c>
      <c r="C179" s="1" t="s">
        <v>465</v>
      </c>
      <c r="D179" s="1"/>
      <c r="E179" s="2" t="s">
        <v>466</v>
      </c>
      <c r="F179" s="2" t="s">
        <v>467</v>
      </c>
      <c r="G179" s="2">
        <v>0</v>
      </c>
      <c r="H179" s="2">
        <v>0</v>
      </c>
      <c r="I179" s="1">
        <v>0</v>
      </c>
      <c r="J179" s="3" t="s">
        <v>16</v>
      </c>
      <c r="K179" s="2" t="str">
        <f>J179*319.77</f>
        <v>0</v>
      </c>
      <c r="L179" s="5"/>
    </row>
    <row r="180" spans="1:12" customHeight="1" ht="105" outlineLevel="4">
      <c r="A180" s="1"/>
      <c r="B180" s="1">
        <v>888478</v>
      </c>
      <c r="C180" s="1" t="s">
        <v>468</v>
      </c>
      <c r="D180" s="1"/>
      <c r="E180" s="2" t="s">
        <v>469</v>
      </c>
      <c r="F180" s="2" t="s">
        <v>470</v>
      </c>
      <c r="G180" s="2">
        <v>0</v>
      </c>
      <c r="H180" s="2">
        <v>0</v>
      </c>
      <c r="I180" s="1">
        <v>0</v>
      </c>
      <c r="J180" s="3" t="s">
        <v>16</v>
      </c>
      <c r="K180" s="2" t="str">
        <f>J180*432.63</f>
        <v>0</v>
      </c>
      <c r="L180" s="5"/>
    </row>
    <row r="181" spans="1:12" customHeight="1" ht="105" outlineLevel="4">
      <c r="A181" s="1"/>
      <c r="B181" s="1">
        <v>888479</v>
      </c>
      <c r="C181" s="1" t="s">
        <v>471</v>
      </c>
      <c r="D181" s="1"/>
      <c r="E181" s="2" t="s">
        <v>472</v>
      </c>
      <c r="F181" s="2" t="s">
        <v>473</v>
      </c>
      <c r="G181" s="2">
        <v>0</v>
      </c>
      <c r="H181" s="2">
        <v>0</v>
      </c>
      <c r="I181" s="1">
        <v>0</v>
      </c>
      <c r="J181" s="3" t="s">
        <v>16</v>
      </c>
      <c r="K181" s="2" t="str">
        <f>J181*820.80</f>
        <v>0</v>
      </c>
      <c r="L181" s="5"/>
    </row>
    <row r="182" spans="1:12" customHeight="1" ht="105" outlineLevel="4">
      <c r="A182" s="1"/>
      <c r="B182" s="1">
        <v>888480</v>
      </c>
      <c r="C182" s="1" t="s">
        <v>474</v>
      </c>
      <c r="D182" s="1"/>
      <c r="E182" s="2" t="s">
        <v>475</v>
      </c>
      <c r="F182" s="2" t="s">
        <v>185</v>
      </c>
      <c r="G182" s="2">
        <v>0</v>
      </c>
      <c r="H182" s="2">
        <v>0</v>
      </c>
      <c r="I182" s="1">
        <v>0</v>
      </c>
      <c r="J182" s="3" t="s">
        <v>16</v>
      </c>
      <c r="K182" s="2" t="str">
        <f>J182*203.49</f>
        <v>0</v>
      </c>
      <c r="L182" s="5"/>
    </row>
    <row r="183" spans="1:12" customHeight="1" ht="105" outlineLevel="4">
      <c r="A183" s="1"/>
      <c r="B183" s="1">
        <v>888481</v>
      </c>
      <c r="C183" s="1" t="s">
        <v>476</v>
      </c>
      <c r="D183" s="1"/>
      <c r="E183" s="2" t="s">
        <v>477</v>
      </c>
      <c r="F183" s="2" t="s">
        <v>478</v>
      </c>
      <c r="G183" s="2">
        <v>0</v>
      </c>
      <c r="H183" s="2">
        <v>0</v>
      </c>
      <c r="I183" s="1">
        <v>0</v>
      </c>
      <c r="J183" s="3" t="s">
        <v>16</v>
      </c>
      <c r="K183" s="2" t="str">
        <f>J183*232.56</f>
        <v>0</v>
      </c>
      <c r="L183" s="5"/>
    </row>
    <row r="184" spans="1:12" customHeight="1" ht="105" outlineLevel="4">
      <c r="A184" s="1"/>
      <c r="B184" s="1">
        <v>888482</v>
      </c>
      <c r="C184" s="1" t="s">
        <v>479</v>
      </c>
      <c r="D184" s="1"/>
      <c r="E184" s="2" t="s">
        <v>480</v>
      </c>
      <c r="F184" s="2" t="s">
        <v>481</v>
      </c>
      <c r="G184" s="2">
        <v>0</v>
      </c>
      <c r="H184" s="2">
        <v>0</v>
      </c>
      <c r="I184" s="1">
        <v>0</v>
      </c>
      <c r="J184" s="3" t="s">
        <v>16</v>
      </c>
      <c r="K184" s="2" t="str">
        <f>J184*212.04</f>
        <v>0</v>
      </c>
      <c r="L184" s="5"/>
    </row>
    <row r="185" spans="1:12" customHeight="1" ht="105" outlineLevel="4">
      <c r="A185" s="1"/>
      <c r="B185" s="1">
        <v>888483</v>
      </c>
      <c r="C185" s="1" t="s">
        <v>482</v>
      </c>
      <c r="D185" s="1"/>
      <c r="E185" s="2" t="s">
        <v>483</v>
      </c>
      <c r="F185" s="2" t="s">
        <v>484</v>
      </c>
      <c r="G185" s="2">
        <v>0</v>
      </c>
      <c r="H185" s="2">
        <v>0</v>
      </c>
      <c r="I185" s="1">
        <v>0</v>
      </c>
      <c r="J185" s="3" t="s">
        <v>16</v>
      </c>
      <c r="K185" s="2" t="str">
        <f>J185*251.37</f>
        <v>0</v>
      </c>
      <c r="L185" s="5"/>
    </row>
    <row r="186" spans="1:12" customHeight="1" ht="105" outlineLevel="4">
      <c r="A186" s="1"/>
      <c r="B186" s="1">
        <v>888484</v>
      </c>
      <c r="C186" s="1" t="s">
        <v>485</v>
      </c>
      <c r="D186" s="1"/>
      <c r="E186" s="2" t="s">
        <v>486</v>
      </c>
      <c r="F186" s="2" t="s">
        <v>487</v>
      </c>
      <c r="G186" s="2">
        <v>0</v>
      </c>
      <c r="H186" s="2">
        <v>0</v>
      </c>
      <c r="I186" s="1">
        <v>0</v>
      </c>
      <c r="J186" s="3" t="s">
        <v>16</v>
      </c>
      <c r="K186" s="2" t="str">
        <f>J186*184.68</f>
        <v>0</v>
      </c>
      <c r="L186" s="5"/>
    </row>
    <row r="187" spans="1:12" customHeight="1" ht="105" outlineLevel="4">
      <c r="A187" s="1"/>
      <c r="B187" s="1">
        <v>888485</v>
      </c>
      <c r="C187" s="1" t="s">
        <v>488</v>
      </c>
      <c r="D187" s="1"/>
      <c r="E187" s="2" t="s">
        <v>489</v>
      </c>
      <c r="F187" s="2" t="s">
        <v>490</v>
      </c>
      <c r="G187" s="2">
        <v>0</v>
      </c>
      <c r="H187" s="2">
        <v>0</v>
      </c>
      <c r="I187" s="1">
        <v>0</v>
      </c>
      <c r="J187" s="3" t="s">
        <v>16</v>
      </c>
      <c r="K187" s="2" t="str">
        <f>J187*239.40</f>
        <v>0</v>
      </c>
      <c r="L187" s="5"/>
    </row>
    <row r="188" spans="1:12" customHeight="1" ht="105" outlineLevel="4">
      <c r="A188" s="1"/>
      <c r="B188" s="1">
        <v>888486</v>
      </c>
      <c r="C188" s="1" t="s">
        <v>491</v>
      </c>
      <c r="D188" s="1"/>
      <c r="E188" s="2" t="s">
        <v>492</v>
      </c>
      <c r="F188" s="2" t="s">
        <v>493</v>
      </c>
      <c r="G188" s="2">
        <v>0</v>
      </c>
      <c r="H188" s="2">
        <v>0</v>
      </c>
      <c r="I188" s="1">
        <v>0</v>
      </c>
      <c r="J188" s="3" t="s">
        <v>16</v>
      </c>
      <c r="K188" s="2" t="str">
        <f>J188*287.28</f>
        <v>0</v>
      </c>
      <c r="L188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2025-07-12T11:43:52+03:00</dcterms:created>
  <dcterms:modified xsi:type="dcterms:W3CDTF">2025-07-12T11:43:52+03:00</dcterms:modified>
  <dc:title>Untitled Spreadsheet</dc:title>
  <dc:description/>
  <dc:subject/>
  <cp:keywords/>
  <cp:category/>
</cp:coreProperties>
</file>