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<sst xmlns="http://schemas.openxmlformats.org/spreadsheetml/2006/main" uniqueCount="506">
  <si>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</si>
  <si>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</si>
  <si>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</si>
  <si>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</si>
  <si>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</si>
  <si>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</si>
  <si>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</si>
  <si>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</si>
  <si>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</si>
  <si>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</si>
  <si>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Канализационные трубы и фитинги</t>
  </si>
  <si>
    <t>Канализация внутренняя</t>
  </si>
  <si>
    <t xml:space="preserve">Трубы канализационные внутр </t>
  </si>
  <si>
    <t>Трубы канализационные серые TEBO</t>
  </si>
  <si>
    <t>ALT-110017</t>
  </si>
  <si>
    <t>013010103</t>
  </si>
  <si>
    <t>ПП TEBO Труба канализационная  32x1,8х500 (1/50шт)</t>
  </si>
  <si>
    <t>67.63 руб.</t>
  </si>
  <si>
    <t>&gt;100</t>
  </si>
  <si>
    <t>шт</t>
  </si>
  <si>
    <t>ALT-110018</t>
  </si>
  <si>
    <t>013010105</t>
  </si>
  <si>
    <t>ПП TEBO Труба канализационная 32x1,8х1000 (1/50шт)</t>
  </si>
  <si>
    <t>109.68 руб.</t>
  </si>
  <si>
    <t>ALT-110019</t>
  </si>
  <si>
    <t>013010107</t>
  </si>
  <si>
    <t>ПП TEBO Труба канализационная 32x1,8х2000 (1/50шт)</t>
  </si>
  <si>
    <t>191.41 руб.</t>
  </si>
  <si>
    <t>ALT-110020</t>
  </si>
  <si>
    <t>013010111</t>
  </si>
  <si>
    <t>ПП TEBO Труба канализационная 40x1,8х500 (1/30шт)</t>
  </si>
  <si>
    <t>88.65 руб.</t>
  </si>
  <si>
    <t>ALT-110021</t>
  </si>
  <si>
    <t>013010112</t>
  </si>
  <si>
    <t>ПП TEBO Труба канализационная 40x1,8х750 (1/50шт)</t>
  </si>
  <si>
    <t>116.90 руб.</t>
  </si>
  <si>
    <t>ALT-110022</t>
  </si>
  <si>
    <t>013010113</t>
  </si>
  <si>
    <t>ПП TEBO Труба канализационная 40x1,8х1000 (1/10шт)</t>
  </si>
  <si>
    <t>127.20 руб.</t>
  </si>
  <si>
    <t>ALT-110023</t>
  </si>
  <si>
    <t>013010114</t>
  </si>
  <si>
    <t>ПП TEBO Труба канализационная 40x1,8х1500 (1/50шт)</t>
  </si>
  <si>
    <t>177.79 руб.</t>
  </si>
  <si>
    <t>ALT-110024</t>
  </si>
  <si>
    <t>013010115</t>
  </si>
  <si>
    <t>ПП TEBO Труба канализационная 40x1,8х2000 (1/10шт)</t>
  </si>
  <si>
    <t>226.54 руб.</t>
  </si>
  <si>
    <t>ALT-110025</t>
  </si>
  <si>
    <t>013010117</t>
  </si>
  <si>
    <t>ПП TEBO Труба канализационная 50x1,8х150 (1/120шт)</t>
  </si>
  <si>
    <t>55.69 руб.</t>
  </si>
  <si>
    <t>ALT-110026</t>
  </si>
  <si>
    <t>013010118</t>
  </si>
  <si>
    <t>ПП TEBO Труба канализационная 50x1,8х250 (1/80шт)</t>
  </si>
  <si>
    <t>71.71 руб.</t>
  </si>
  <si>
    <t>ALT-110027</t>
  </si>
  <si>
    <t>013010119</t>
  </si>
  <si>
    <t>ПП TEBO Труба канализационная 50x1,8х500 (1/100шт)</t>
  </si>
  <si>
    <t>90.44 руб.</t>
  </si>
  <si>
    <t>ALT-110028</t>
  </si>
  <si>
    <t>013010120</t>
  </si>
  <si>
    <t>ПП TEBO Труба канализационная 50x1,8х750 (1/50шт)</t>
  </si>
  <si>
    <t>121.67 руб.</t>
  </si>
  <si>
    <t>ALT-110029</t>
  </si>
  <si>
    <t>013010121</t>
  </si>
  <si>
    <t>ПП TEBO Труба канализационная 50x1,8х1000 (1/50шт)</t>
  </si>
  <si>
    <t>145.92 руб.</t>
  </si>
  <si>
    <t>&gt;50</t>
  </si>
  <si>
    <t>ALT-110030</t>
  </si>
  <si>
    <t>013010122</t>
  </si>
  <si>
    <t>ПП TEBO Труба канализационная 50x1,8х1500 (1/50шт)</t>
  </si>
  <si>
    <t>206.46 руб.</t>
  </si>
  <si>
    <t>ALT-110031</t>
  </si>
  <si>
    <t>013010123</t>
  </si>
  <si>
    <t>ПП TEBO Труба канализационная 50x1,8х2000 (1/50шт)</t>
  </si>
  <si>
    <t>245.93 руб.</t>
  </si>
  <si>
    <t>ALT-110032</t>
  </si>
  <si>
    <t>013010124</t>
  </si>
  <si>
    <t>ПП TEBO Труба канализационная 50x1,8х3000 (1/50шт)</t>
  </si>
  <si>
    <t>384.13 руб.</t>
  </si>
  <si>
    <t>ALT-110033</t>
  </si>
  <si>
    <t>013010125</t>
  </si>
  <si>
    <t>ПП TEBO Труба канализационная 110x2,7х150 (1/50шт)</t>
  </si>
  <si>
    <t>143.16 руб.</t>
  </si>
  <si>
    <t>ALT-110034</t>
  </si>
  <si>
    <t>013010126</t>
  </si>
  <si>
    <t>ПП TEBO Труба канализационная 110x2,7х250 (1/35шт)</t>
  </si>
  <si>
    <t>179.08 руб.</t>
  </si>
  <si>
    <t>&gt;10</t>
  </si>
  <si>
    <t>ALT-110035</t>
  </si>
  <si>
    <t>013010127</t>
  </si>
  <si>
    <t>ПП TEBO Труба канализационная 110x2,7х500 (1/20шт)</t>
  </si>
  <si>
    <t>264.11 руб.</t>
  </si>
  <si>
    <t>ALT-110036</t>
  </si>
  <si>
    <t>013010128</t>
  </si>
  <si>
    <t>ПП TEBO Труба канализационная 110x2,7х750 (1/10шт)</t>
  </si>
  <si>
    <t>368.09 руб.</t>
  </si>
  <si>
    <t>ALT-110037</t>
  </si>
  <si>
    <t>013010129</t>
  </si>
  <si>
    <t>ПП TEBO Труба канализационная 110x2,7х1000 (1/10шт)</t>
  </si>
  <si>
    <t>420.81 руб.</t>
  </si>
  <si>
    <t>ALT-110038</t>
  </si>
  <si>
    <t>013010130</t>
  </si>
  <si>
    <t>ПП TEBO Труба канализационная 110x2,7х1500 (1/10шт)</t>
  </si>
  <si>
    <t>647.16 руб.</t>
  </si>
  <si>
    <t>ALT-110039</t>
  </si>
  <si>
    <t>013010131</t>
  </si>
  <si>
    <t>ПП TEBO Труба канализационная 110x2,7х2000 (1/10шт)</t>
  </si>
  <si>
    <t>775.43 руб.</t>
  </si>
  <si>
    <t>ALT-110040</t>
  </si>
  <si>
    <t>013010132</t>
  </si>
  <si>
    <t>ПП TEBO Труба канализационная 110x2,7х3000 (1/10шт)</t>
  </si>
  <si>
    <t>1 165.88 руб.</t>
  </si>
  <si>
    <t>&gt;25</t>
  </si>
  <si>
    <t>ALT-111500</t>
  </si>
  <si>
    <t>013010102</t>
  </si>
  <si>
    <t>ПП TEBO Труба канализационная   32x1,8x250 (215шт)</t>
  </si>
  <si>
    <t>47.72 руб.</t>
  </si>
  <si>
    <t>ALT-111501</t>
  </si>
  <si>
    <t>013010104</t>
  </si>
  <si>
    <t>ПП TEBO Труба канализационная   32x1,8x750 (50шт)</t>
  </si>
  <si>
    <t>89.84 руб.</t>
  </si>
  <si>
    <t>ALT-111502</t>
  </si>
  <si>
    <t>013010110</t>
  </si>
  <si>
    <t>ПП TEBO Труба канализационная  40x1,8x 250 (140шт)</t>
  </si>
  <si>
    <t>60.26 руб.</t>
  </si>
  <si>
    <t>Фитинги канализационные внутр</t>
  </si>
  <si>
    <t>Фитинги канализационные востановительные</t>
  </si>
  <si>
    <t>STL-001001</t>
  </si>
  <si>
    <t>Тройник ремонтный чугун-пластик 110х110х90 град. пластик (востановитель раструба) (1/12шт)</t>
  </si>
  <si>
    <t>1 440.00 руб.</t>
  </si>
  <si>
    <t>STL-001002</t>
  </si>
  <si>
    <t>Эксцентрик ремонтный чугун-пластик 110 мм со смещением 50мм (востановитель раструба)  1/27</t>
  </si>
  <si>
    <t>1 240.00 руб.</t>
  </si>
  <si>
    <t>STL-001003</t>
  </si>
  <si>
    <t>Муфта ремонтная чугун-пластик 110мм (востановитель раструба) (1/27шт)</t>
  </si>
  <si>
    <t>790.00 руб.</t>
  </si>
  <si>
    <t>Фитинги канализационные серые TEBO</t>
  </si>
  <si>
    <t>ALT-110041</t>
  </si>
  <si>
    <t>013020101</t>
  </si>
  <si>
    <t>ПП TEBO Муфта канализационная 32 надвижная ремонтная (1/400шт)</t>
  </si>
  <si>
    <t>54.30 руб.</t>
  </si>
  <si>
    <t>ALT-110042</t>
  </si>
  <si>
    <t>013020102</t>
  </si>
  <si>
    <t>ПП TEBO Муфта канализационная 40 надвижная ремонтная (1/250шт)</t>
  </si>
  <si>
    <t>57.07 руб.</t>
  </si>
  <si>
    <t>ALT-110043</t>
  </si>
  <si>
    <t>013020103</t>
  </si>
  <si>
    <t>ПП TEBO Муфта канализационная 50 надвижная ремонтная (1/160шт)</t>
  </si>
  <si>
    <t>36.10 руб.</t>
  </si>
  <si>
    <t>ALT-110044</t>
  </si>
  <si>
    <t>013020104</t>
  </si>
  <si>
    <t>ПП TEBO Муфта канализационная 110 надвижная ремонтная (1/90шт)</t>
  </si>
  <si>
    <t>102.88 руб.</t>
  </si>
  <si>
    <t>ALT-110045</t>
  </si>
  <si>
    <t>013020203</t>
  </si>
  <si>
    <t>ПП TEBO Муфта канализационная двухраструбная 50 (1/160шт)</t>
  </si>
  <si>
    <t>42.06 руб.</t>
  </si>
  <si>
    <t>ALT-110046</t>
  </si>
  <si>
    <t>013020204</t>
  </si>
  <si>
    <t>ПП TEBO Муфта канализационная двухраструбная 110 (1/90шт)</t>
  </si>
  <si>
    <t>100.46 руб.</t>
  </si>
  <si>
    <t>ALT-110047</t>
  </si>
  <si>
    <t>013020302</t>
  </si>
  <si>
    <t>ПП TEBO Отвод канализационный 32 45 град. (1/400шт)</t>
  </si>
  <si>
    <t>37.52 руб.</t>
  </si>
  <si>
    <t>ALT-110048</t>
  </si>
  <si>
    <t>013020304</t>
  </si>
  <si>
    <t>ПП TEBO Отвод канализационный 32 87,5 град. (1/350шт)</t>
  </si>
  <si>
    <t>37.97 руб.</t>
  </si>
  <si>
    <t>ALT-110049</t>
  </si>
  <si>
    <t>013020307</t>
  </si>
  <si>
    <t>ПП TEBO Отвод канализационный 40 45 град. (1/250шт)</t>
  </si>
  <si>
    <t>39.51 руб.</t>
  </si>
  <si>
    <t>ALT-110050</t>
  </si>
  <si>
    <t>013020309</t>
  </si>
  <si>
    <t>ПП TEBO Отвод канализационный 40 87,5 град. (1/230шт)</t>
  </si>
  <si>
    <t>41.71 руб.</t>
  </si>
  <si>
    <t>ALT-110051</t>
  </si>
  <si>
    <t>013020311</t>
  </si>
  <si>
    <t>ПП TEBO Отвод канализационный 50 20 град. (1/150шт)</t>
  </si>
  <si>
    <t>59.11 руб.</t>
  </si>
  <si>
    <t>ALT-110052</t>
  </si>
  <si>
    <t>013020312</t>
  </si>
  <si>
    <t>ПП TEBO Отвод канализационный 50 30 град. (1/180шт)</t>
  </si>
  <si>
    <t>ALT-110053</t>
  </si>
  <si>
    <t>013020313</t>
  </si>
  <si>
    <t>ПП TEBO Отвод канализационный 50 45 град. (1/170шт)</t>
  </si>
  <si>
    <t>30.51 руб.</t>
  </si>
  <si>
    <t>&gt;500</t>
  </si>
  <si>
    <t>ALT-110054</t>
  </si>
  <si>
    <t>013020314</t>
  </si>
  <si>
    <t>ПП TEBO Отвод канализационный 50 67,5 град. (1/130шт)</t>
  </si>
  <si>
    <t>38.63 руб.</t>
  </si>
  <si>
    <t>ALT-110055</t>
  </si>
  <si>
    <t>013020315</t>
  </si>
  <si>
    <t>ПП TEBO Отвод канализационный 50 87,5 град. (1/140шт)</t>
  </si>
  <si>
    <t>32.91 руб.</t>
  </si>
  <si>
    <t>ALT-110056</t>
  </si>
  <si>
    <t>013010101</t>
  </si>
  <si>
    <t>ПП TEBO Отвод канализационный 110 15 град. (1/36шт)</t>
  </si>
  <si>
    <t>129.51 руб.</t>
  </si>
  <si>
    <t>ALT-110057</t>
  </si>
  <si>
    <t>013020317</t>
  </si>
  <si>
    <t>ПП TEBO Отвод канализационный 110 30 град. (1/70шт)</t>
  </si>
  <si>
    <t>100.78 руб.</t>
  </si>
  <si>
    <t>ALT-110058</t>
  </si>
  <si>
    <t>013020318</t>
  </si>
  <si>
    <t>ПП TEBO Отвод канализационный 110 45 град. (1/60шт)</t>
  </si>
  <si>
    <t>97.58 руб.</t>
  </si>
  <si>
    <t>ALT-110059</t>
  </si>
  <si>
    <t>013020319</t>
  </si>
  <si>
    <t>ПП TEBO Отвод канализационный 110 67,5 град. (1/20шт)</t>
  </si>
  <si>
    <t>169.02 руб.</t>
  </si>
  <si>
    <t>ALT-110060</t>
  </si>
  <si>
    <t>013020320</t>
  </si>
  <si>
    <t>ПП TEBO Отвод канализационный 110 87,5 град. (1/50шт)</t>
  </si>
  <si>
    <t>116.95 руб.</t>
  </si>
  <si>
    <t>ALT-110061</t>
  </si>
  <si>
    <t>013021301</t>
  </si>
  <si>
    <t>ПП TEBO Отвод канализационный универсальный с выходом (левый) 110/50 87 град (1/18шт)</t>
  </si>
  <si>
    <t>252.43 руб.</t>
  </si>
  <si>
    <t>ALT-110062</t>
  </si>
  <si>
    <t>013021302</t>
  </si>
  <si>
    <t>ПП TEBO Отвод канализационный универсальный с выходом (правый) 110/50 87 град (1/18шт)</t>
  </si>
  <si>
    <t>ALT-110063</t>
  </si>
  <si>
    <t>013021305</t>
  </si>
  <si>
    <t>ПП TEBO Отвод канализационный универсальный с выходом (левый+правый) 110/50 87 град (1/14шт)</t>
  </si>
  <si>
    <t>333.65 руб.</t>
  </si>
  <si>
    <t>ALT-110064</t>
  </si>
  <si>
    <t>013021303</t>
  </si>
  <si>
    <t>ПП TEBO Отвод канализационный универсальный с выходом (тыл) 110/50 87 град (1/16шт)</t>
  </si>
  <si>
    <t>ALT-110065</t>
  </si>
  <si>
    <t>013021304</t>
  </si>
  <si>
    <t>ПП TEBO Отвод канализационный универсальный с выходом (вверх) 110/50 87 град (1/16шт)</t>
  </si>
  <si>
    <t>ALT-110066</t>
  </si>
  <si>
    <t>013020404</t>
  </si>
  <si>
    <t>ПП TEBO Тройник канализационный 32-32 45 град. (1/200шт)</t>
  </si>
  <si>
    <t>68.93 руб.</t>
  </si>
  <si>
    <t>ALT-110067</t>
  </si>
  <si>
    <t>013020406</t>
  </si>
  <si>
    <t>ПП TEBO Тройник канализационный 32-32 87,5 град. (1/220шт)</t>
  </si>
  <si>
    <t>ALT-110068</t>
  </si>
  <si>
    <t>013020410</t>
  </si>
  <si>
    <t>ПП TEBO Тройник канализационный 40-40 45 град. (1/120шт)</t>
  </si>
  <si>
    <t>85.91 руб.</t>
  </si>
  <si>
    <t>ALT-110069</t>
  </si>
  <si>
    <t>013020412</t>
  </si>
  <si>
    <t>ПП TEBO Тройник канализационный 40-40 87,5 град. (1/140шт)</t>
  </si>
  <si>
    <t>68.03 руб.</t>
  </si>
  <si>
    <t>ALT-110070</t>
  </si>
  <si>
    <t>013020418</t>
  </si>
  <si>
    <t>ПП TEBO Тройник канализационный 50-50 45 град. (1/75шт)</t>
  </si>
  <si>
    <t>61.46 руб.</t>
  </si>
  <si>
    <t>ALT-110071</t>
  </si>
  <si>
    <t>013020420</t>
  </si>
  <si>
    <t>ПП TEBO Тройник канализационный 50-50 87,5 град. (1/85шт)</t>
  </si>
  <si>
    <t>ALT-110072</t>
  </si>
  <si>
    <t>013020423</t>
  </si>
  <si>
    <t>ПП TEBO Тройник канализационный 110-50 45 град. (1/50шт)</t>
  </si>
  <si>
    <t>124.21 руб.</t>
  </si>
  <si>
    <t>ALT-110073</t>
  </si>
  <si>
    <t>013020425</t>
  </si>
  <si>
    <t>ПП TEBO Тройник канализационный 110-50 87,5 град. (1/50шт)</t>
  </si>
  <si>
    <t>123.78 руб.</t>
  </si>
  <si>
    <t>ALT-110074</t>
  </si>
  <si>
    <t>013020428</t>
  </si>
  <si>
    <t>ПП TEBO Тройник канализационный 110-110 45 град. (1/25шт)</t>
  </si>
  <si>
    <t>207.70 руб.</t>
  </si>
  <si>
    <t>ALT-110075</t>
  </si>
  <si>
    <t>013020430</t>
  </si>
  <si>
    <t>ПП TEBO Тройник канализационный 110-110 87,5 град. (1/30шт)</t>
  </si>
  <si>
    <t>175.12 руб.</t>
  </si>
  <si>
    <t>ALT-110076</t>
  </si>
  <si>
    <t>013020535</t>
  </si>
  <si>
    <t>ПП TEBO Крестовина канализац. 50-50-50 87,5 град. (1/70шт)</t>
  </si>
  <si>
    <t>119.72 руб.</t>
  </si>
  <si>
    <t>ALT-110077</t>
  </si>
  <si>
    <t>013020540</t>
  </si>
  <si>
    <t>ПП TEBO Крестовина канализац. 110- 50-50 87,5 град. (1/16шт)</t>
  </si>
  <si>
    <t>259.01 руб.</t>
  </si>
  <si>
    <t>ALT-110078</t>
  </si>
  <si>
    <t>013020545</t>
  </si>
  <si>
    <t>ПП TEBO Крестовина канализац. 110-110- 50 87,5 град. (1/25шт)</t>
  </si>
  <si>
    <t>260.34 руб.</t>
  </si>
  <si>
    <t>ALT-110079</t>
  </si>
  <si>
    <t>013020550</t>
  </si>
  <si>
    <t>ПП TEBO Крестовина канализац. 110-110-110 87,5 град. (1/9шт)</t>
  </si>
  <si>
    <t>428.03 руб.</t>
  </si>
  <si>
    <t>ALT-110080</t>
  </si>
  <si>
    <t>013020645</t>
  </si>
  <si>
    <t>ПП TEBO Крестовина канализ.2-хпл. левая 110-110-50 87,5 град. (1/25шт)</t>
  </si>
  <si>
    <t>281.10 руб.</t>
  </si>
  <si>
    <t>ALT-110081</t>
  </si>
  <si>
    <t>013020646</t>
  </si>
  <si>
    <t>ПП TEBO Крестовина канализ.2-хпл. правая 110-110-50 87,5 град. (1/25шт)</t>
  </si>
  <si>
    <t>280.27 руб.</t>
  </si>
  <si>
    <t>ALT-110082</t>
  </si>
  <si>
    <t>013020813</t>
  </si>
  <si>
    <t>ПП TEBO Компенсационный патрубок 50 (раструб с защелкой) (1/80шт)</t>
  </si>
  <si>
    <t>112.47 руб.</t>
  </si>
  <si>
    <t>ALT-110083</t>
  </si>
  <si>
    <t>013020804</t>
  </si>
  <si>
    <t>ПП TEBO Компенсационный патрубок 110 (1/48шт)</t>
  </si>
  <si>
    <t>153.65 руб.</t>
  </si>
  <si>
    <t>ALT-110084</t>
  </si>
  <si>
    <t>013021004</t>
  </si>
  <si>
    <t>ПП TEBO Ревизия канализационная 110 (1/40шт)</t>
  </si>
  <si>
    <t>230.66 руб.</t>
  </si>
  <si>
    <t>ALT-110085</t>
  </si>
  <si>
    <t>013020901</t>
  </si>
  <si>
    <t>ПП TEBO Переход канализационный 40-32 (1/200шт)</t>
  </si>
  <si>
    <t>38.87 руб.</t>
  </si>
  <si>
    <t>ALT-110086</t>
  </si>
  <si>
    <t>013020904</t>
  </si>
  <si>
    <t>ПП TEBO Переход канализационный 50-32 (50/250шт)</t>
  </si>
  <si>
    <t>46.99 руб.</t>
  </si>
  <si>
    <t>ALT-110087</t>
  </si>
  <si>
    <t>013020905</t>
  </si>
  <si>
    <t>ПП TEBO Переход канализационный 50-40 (1/240шт)</t>
  </si>
  <si>
    <t>49.64 руб.</t>
  </si>
  <si>
    <t>ALT-110088</t>
  </si>
  <si>
    <t>013020906</t>
  </si>
  <si>
    <t>ПП TEBO Переход канализационный 110-50 (1/50шт)</t>
  </si>
  <si>
    <t>77.17 руб.</t>
  </si>
  <si>
    <t>ALT-110089</t>
  </si>
  <si>
    <t>013020916</t>
  </si>
  <si>
    <t>ПП TEBO Переход канализационный 110-50 короткий (1/70шт)</t>
  </si>
  <si>
    <t>92.19 руб.</t>
  </si>
  <si>
    <t>ALT-110090</t>
  </si>
  <si>
    <t>013020701</t>
  </si>
  <si>
    <t>ПП TEBO Заглушка канализационная 32 (100/600шт)</t>
  </si>
  <si>
    <t>10.82 руб.</t>
  </si>
  <si>
    <t>ALT-110091</t>
  </si>
  <si>
    <t>013020702</t>
  </si>
  <si>
    <t>ПП TEBO Заглушка канализационная 40 (100/500шт)</t>
  </si>
  <si>
    <t>12.62 руб.</t>
  </si>
  <si>
    <t>ALT-110092</t>
  </si>
  <si>
    <t>013020703</t>
  </si>
  <si>
    <t>ПП TEBO Заглушка канализационная 50 (75/750шт)</t>
  </si>
  <si>
    <t>17.03 руб.</t>
  </si>
  <si>
    <t>ALT-110093</t>
  </si>
  <si>
    <t>013020704</t>
  </si>
  <si>
    <t>ПП TEBO Заглушка канализационная 110 (1/125шт)</t>
  </si>
  <si>
    <t>36.72 руб.</t>
  </si>
  <si>
    <t>ALT-110094</t>
  </si>
  <si>
    <t>013021304-1</t>
  </si>
  <si>
    <t>ПП TEBO Вакуумный клапан серый D 50 (1/260шт)</t>
  </si>
  <si>
    <t>110.85 руб.</t>
  </si>
  <si>
    <t>ALT-110095</t>
  </si>
  <si>
    <t>013021304-2</t>
  </si>
  <si>
    <t>ПП TEBO Вакуумный клапан серый D 110 (1/105шт)</t>
  </si>
  <si>
    <t>223.89 руб.</t>
  </si>
  <si>
    <t>ALT-110096</t>
  </si>
  <si>
    <t>013021203</t>
  </si>
  <si>
    <t>ПП TEBO Зонт вытяжной 50 (1/75шт)</t>
  </si>
  <si>
    <t>96.58 руб.</t>
  </si>
  <si>
    <t>ALT-110097</t>
  </si>
  <si>
    <t>013021204</t>
  </si>
  <si>
    <t>ПП TEBO Зонт вытяжной 110 (1/27шт)</t>
  </si>
  <si>
    <t>160.90 руб.</t>
  </si>
  <si>
    <t>ALT-110098</t>
  </si>
  <si>
    <t>013021403-1</t>
  </si>
  <si>
    <t>ПП TEBO Обратный клапан с механическим затвором 50 (серый) (4/60шт)</t>
  </si>
  <si>
    <t>1 317.02 руб.</t>
  </si>
  <si>
    <t>ALT-110099</t>
  </si>
  <si>
    <t>ПП TEBO Хомут с защелкой D 40 (серый) (100/100шт)</t>
  </si>
  <si>
    <t>21.18 руб.</t>
  </si>
  <si>
    <t>ALT-110100</t>
  </si>
  <si>
    <t>013030103</t>
  </si>
  <si>
    <t>ПП TEBO Хомут с защелкой D 50 (серый) (100/600шт)</t>
  </si>
  <si>
    <t>12.79 руб.</t>
  </si>
  <si>
    <t>ALT-110101</t>
  </si>
  <si>
    <t>013030104</t>
  </si>
  <si>
    <t>ПП TEBO Хомут с защелкой D110 (серый) (40/160шт)</t>
  </si>
  <si>
    <t>32.93 руб.</t>
  </si>
  <si>
    <t>ALT-110102</t>
  </si>
  <si>
    <t>РТ-1016000050</t>
  </si>
  <si>
    <t>Уплотнительное кольцо 50 2-хлепестковое (1/50шт)</t>
  </si>
  <si>
    <t>13.36 руб.</t>
  </si>
  <si>
    <t>ALT-110103</t>
  </si>
  <si>
    <t>РТ-1016000110</t>
  </si>
  <si>
    <t>Уплотнительное кольцо 110 2-хлепестковое (1/20шт)</t>
  </si>
  <si>
    <t>28.78 руб.</t>
  </si>
  <si>
    <t>ALT-111503</t>
  </si>
  <si>
    <t>013021003</t>
  </si>
  <si>
    <t>ПП TEBO Ревизия канализационная 50 (90шт)</t>
  </si>
  <si>
    <t>121.23 руб.</t>
  </si>
  <si>
    <t>ALT-111504</t>
  </si>
  <si>
    <t>РТ-1016000040</t>
  </si>
  <si>
    <t>Уплотнительное кольцо 40 2-хлепестковое</t>
  </si>
  <si>
    <t>12.74 руб.</t>
  </si>
  <si>
    <t>KAN-210004</t>
  </si>
  <si>
    <t>PP Муфта двухраструбная 110  PRO AQUA Comfort (60шт)</t>
  </si>
  <si>
    <t>146.08 руб.</t>
  </si>
  <si>
    <t>KAN-210030</t>
  </si>
  <si>
    <t>PP Отвод 110x15  PRO AQUA Comfort (40шт)</t>
  </si>
  <si>
    <t>134.86 руб.</t>
  </si>
  <si>
    <t>KAN-210031</t>
  </si>
  <si>
    <t>PP Отвод 110x30  PRO AQUA Comfort (40шт)</t>
  </si>
  <si>
    <t>124.86 руб.</t>
  </si>
  <si>
    <t>KAN-210033</t>
  </si>
  <si>
    <t>PP Отвод 110x67  PRO AQUA Comfort (35шт)</t>
  </si>
  <si>
    <t>139.23 руб.</t>
  </si>
  <si>
    <t>KAN-210037</t>
  </si>
  <si>
    <t>10010587F</t>
  </si>
  <si>
    <t>PP Отвод с выходом фронтальный  110x50/87,5  PRO AQUA Comfort (28шт)</t>
  </si>
  <si>
    <t>324.54 руб.</t>
  </si>
  <si>
    <t>KAN-210050</t>
  </si>
  <si>
    <t>PP Крестовина одноплоскостная 110x50x50/45  PRO AQUA Comfort (24шт)</t>
  </si>
  <si>
    <t>373.78 руб.</t>
  </si>
  <si>
    <t>KAN-210051</t>
  </si>
  <si>
    <t>805587P</t>
  </si>
  <si>
    <t>PP Крестовина одноплоскостная 110x50x50/87  PRO AQUA Comfort (26шт)</t>
  </si>
  <si>
    <t>KAN-210057</t>
  </si>
  <si>
    <t>PP Крестовина 2-х плоскостная 110x50x50х110/87  PRO AQUA Comfort (12шт)</t>
  </si>
  <si>
    <t>459.92 руб.</t>
  </si>
  <si>
    <t>KAN-210058</t>
  </si>
  <si>
    <t>711187P</t>
  </si>
  <si>
    <t>PP Крестовина 2-х плоскостная  110x110x110/87  PRO AQUA Comfort (12шт)</t>
  </si>
  <si>
    <t>508.11 руб.</t>
  </si>
  <si>
    <t>KAN-210067</t>
  </si>
  <si>
    <t>PP Переходник на чугунную трубу 110/123  PRO AQUA Comfort (40шт)</t>
  </si>
  <si>
    <t>461.66 руб.</t>
  </si>
  <si>
    <t>KAN-210083</t>
  </si>
  <si>
    <t>PP Зонт вентиляционный (дефлектор) 110  PRO AQUA Comfort (25шт)</t>
  </si>
  <si>
    <t>180.57 руб.</t>
  </si>
  <si>
    <t>KAN-210110</t>
  </si>
  <si>
    <t>PP Переход на черную ПНД канализацию 110/108   PRO AQUA Comfort (40шт)</t>
  </si>
  <si>
    <t>425.80 руб.</t>
  </si>
  <si>
    <t>УТ000002142</t>
  </si>
  <si>
    <t>ПП TEBO Крестовина канализац. 110-110-110 45 град. (1/9шт)</t>
  </si>
  <si>
    <t>Канализация наружняя</t>
  </si>
  <si>
    <t>Трубы канализационные наружние</t>
  </si>
  <si>
    <t>ALT-111009</t>
  </si>
  <si>
    <t>041010102</t>
  </si>
  <si>
    <t>ПП TEBO Труба канал. НАРУЖНЯЯ 110x3,4х 500 (рыжая)</t>
  </si>
  <si>
    <t>321.26 руб.</t>
  </si>
  <si>
    <t>ALT-111010</t>
  </si>
  <si>
    <t>041010104</t>
  </si>
  <si>
    <t>ПП TEBO Труба канал. НАРУЖНЯЯ 110x3,4х1000 (рыжая)</t>
  </si>
  <si>
    <t>570.37 руб.</t>
  </si>
  <si>
    <t>ALT-111011</t>
  </si>
  <si>
    <t>041010105</t>
  </si>
  <si>
    <t>ПП TEBO Труба канал. НАРУЖНЯЯ 110x3,4х1500 (рыжая)</t>
  </si>
  <si>
    <t>810.27 руб.</t>
  </si>
  <si>
    <t>ALT-111012</t>
  </si>
  <si>
    <t>041010106</t>
  </si>
  <si>
    <t>ПП TEBO Труба канал. НАРУЖНЯЯ 110x3,4х2000 (рыжая)</t>
  </si>
  <si>
    <t>977.62 руб.</t>
  </si>
  <si>
    <t>ALT-111013</t>
  </si>
  <si>
    <t>041010107</t>
  </si>
  <si>
    <t>ПП TEBO Труба канал. НАРУЖНЯЯ 110x3,4х3000 (рыжая)</t>
  </si>
  <si>
    <t>1 448.46 руб.</t>
  </si>
  <si>
    <t>Фитинги канализационные наружние</t>
  </si>
  <si>
    <t>ALT-111024</t>
  </si>
  <si>
    <t>041060101</t>
  </si>
  <si>
    <t>ПП TEBO Заглушка канал. НАРУЖНЯЯ 110 (рыжая) (250шт)</t>
  </si>
  <si>
    <t>45.73 руб.</t>
  </si>
  <si>
    <t>ALT-111026</t>
  </si>
  <si>
    <t>041020101</t>
  </si>
  <si>
    <t>ПП TEBO Муфта надвижная НАРУЖНЯЯ 110 (рыжая) (90шт)</t>
  </si>
  <si>
    <t>106.85 руб.</t>
  </si>
  <si>
    <t>ALT-111028</t>
  </si>
  <si>
    <t>041020201</t>
  </si>
  <si>
    <t>ПП TEBO Муфта соединительная НАРУЖНЯЯ 110 (рыжая) (90шт)</t>
  </si>
  <si>
    <t>ALT-111030</t>
  </si>
  <si>
    <t>041030101</t>
  </si>
  <si>
    <t>ПП TEBO Отвод канал. НАРУЖНИЙ 110 15 град (рыжий)</t>
  </si>
  <si>
    <t>127.80 руб.</t>
  </si>
  <si>
    <t>ALT-111031</t>
  </si>
  <si>
    <t>041030102</t>
  </si>
  <si>
    <t>ПП TEBO Отвод канал. НАРУЖНИЙ 110 30 град (рыжий) (70шт)</t>
  </si>
  <si>
    <t>109.10 руб.</t>
  </si>
  <si>
    <t>ALT-111032</t>
  </si>
  <si>
    <t>041030103</t>
  </si>
  <si>
    <t>ПП TEBO Отвод канал. НАРУЖНИЙ 110 45 град (рыжий) (60шт)</t>
  </si>
  <si>
    <t>ALT-111033</t>
  </si>
  <si>
    <t>041030105</t>
  </si>
  <si>
    <t>ПП TEBO Отвод канал. НАРУЖНИЙ 110 87 град (рыжий) (50шт)</t>
  </si>
  <si>
    <t>119.99 руб.</t>
  </si>
  <si>
    <t>ALT-111037</t>
  </si>
  <si>
    <t>041090101</t>
  </si>
  <si>
    <t>ПП TEBO Ревизия канал. НАРУЖНЯЯ 110 (рыжая) (40шт)</t>
  </si>
  <si>
    <t>261.17 руб.</t>
  </si>
  <si>
    <t>ALT-111039</t>
  </si>
  <si>
    <t>041040103</t>
  </si>
  <si>
    <t>ПП TEBO Тройник канал. НАРУЖНИЙ 110-110 45 град. (рыжий) (25шт)</t>
  </si>
  <si>
    <t>217.89 руб.</t>
  </si>
  <si>
    <t>ALT-111040</t>
  </si>
  <si>
    <t>041040105</t>
  </si>
  <si>
    <t>ПП TEBO Тройник канал. НАРУЖНИЙ 110-110 87 град. (рыжий) (30шт)</t>
  </si>
  <si>
    <t>213.41 руб.</t>
  </si>
  <si>
    <t>ALT-111046</t>
  </si>
  <si>
    <t>041050103</t>
  </si>
  <si>
    <t>ПП TEBO Крестовина канал. НАРУЖНЯЯ 110 45 град (рыжий)</t>
  </si>
  <si>
    <t>494.88 руб.</t>
  </si>
  <si>
    <t>ALT-111047</t>
  </si>
  <si>
    <t>041050105</t>
  </si>
  <si>
    <t>ПП TEBO Крестовина канал. НАРУЖНЯЯ 110 87,5 град (рыжий)</t>
  </si>
  <si>
    <t>509.68 руб.</t>
  </si>
  <si>
    <t>ALT-111049</t>
  </si>
  <si>
    <t>041100101</t>
  </si>
  <si>
    <t>ПП TEBO Обратный клапан канал. НАРУЖНИЙ 110 (рыжий)</t>
  </si>
  <si>
    <t>2 579.57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</si>
</sst>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7339686_4b7e_11ed_a34b_00259070b484_34112389_a57f_11ee_a526_047c1617b1431.jpeg"/><Relationship Id="rId2" Type="http://schemas.openxmlformats.org/officeDocument/2006/relationships/image" Target="../media/b7339688_4b7e_11ed_a34b_00259070b484_34112387_a57f_11ee_a526_047c1617b1432.jpeg"/><Relationship Id="rId3" Type="http://schemas.openxmlformats.org/officeDocument/2006/relationships/image" Target="../media/b733968a_4b7e_11ed_a34b_00259070b484_34112388_a57f_11ee_a526_047c1617b1433.jpeg"/><Relationship Id="rId4" Type="http://schemas.openxmlformats.org/officeDocument/2006/relationships/image" Target="../media/b733968c_4b7e_11ed_a34b_00259070b484_3411238b_a57f_11ee_a526_047c1617b1434.jpeg"/><Relationship Id="rId5" Type="http://schemas.openxmlformats.org/officeDocument/2006/relationships/image" Target="../media/b7339690_4b7e_11ed_a34b_00259070b484_3411238c_a57f_11ee_a526_047c1617b1435.jpeg"/><Relationship Id="rId6" Type="http://schemas.openxmlformats.org/officeDocument/2006/relationships/image" Target="../media/b7339694_4b7e_11ed_a34b_00259070b484_3411238d_a57f_11ee_a526_047c1617b1436.jpeg"/><Relationship Id="rId7" Type="http://schemas.openxmlformats.org/officeDocument/2006/relationships/image" Target="../media/b7339696_4b7e_11ed_a34b_00259070b484_3411238e_a57f_11ee_a526_047c1617b1437.jpeg"/><Relationship Id="rId8" Type="http://schemas.openxmlformats.org/officeDocument/2006/relationships/image" Target="../media/b7339698_4b7e_11ed_a34b_00259070b484_3411238f_a57f_11ee_a526_047c1617b1438.jpeg"/><Relationship Id="rId9" Type="http://schemas.openxmlformats.org/officeDocument/2006/relationships/image" Target="../media/b733969a_4b7e_11ed_a34b_00259070b484_34112390_a57f_11ee_a526_047c1617b1439.jpeg"/><Relationship Id="rId10" Type="http://schemas.openxmlformats.org/officeDocument/2006/relationships/image" Target="../media/b733969c_4b7e_11ed_a34b_00259070b484_0a6f3ad0_310d_11f1_a89b_047c1617b14310.jpeg"/><Relationship Id="rId11" Type="http://schemas.openxmlformats.org/officeDocument/2006/relationships/image" Target="../media/b733969e_4b7e_11ed_a34b_00259070b484_34112391_a57f_11ee_a526_047c1617b14311.jpeg"/><Relationship Id="rId12" Type="http://schemas.openxmlformats.org/officeDocument/2006/relationships/image" Target="../media/b73396a0_4b7e_11ed_a34b_00259070b484_0a6f3ad1_310d_11f1_a89b_047c1617b14312.jpeg"/><Relationship Id="rId13" Type="http://schemas.openxmlformats.org/officeDocument/2006/relationships/image" Target="../media/b73396a2_4b7e_11ed_a34b_00259070b484_34112392_a57f_11ee_a526_047c1617b14313.jpeg"/><Relationship Id="rId14" Type="http://schemas.openxmlformats.org/officeDocument/2006/relationships/image" Target="../media/412bff27_4b7f_11ed_a34b_00259070b484_0a6f3ad2_310d_11f1_a89b_047c1617b14314.jpeg"/><Relationship Id="rId15" Type="http://schemas.openxmlformats.org/officeDocument/2006/relationships/image" Target="../media/412bff29_4b7f_11ed_a34b_00259070b484_34112382_a57f_11ee_a526_047c1617b14315.jpeg"/><Relationship Id="rId16" Type="http://schemas.openxmlformats.org/officeDocument/2006/relationships/image" Target="../media/412bff2b_4b7f_11ed_a34b_00259070b484_34112383_a57f_11ee_a526_047c1617b14316.jpeg"/><Relationship Id="rId17" Type="http://schemas.openxmlformats.org/officeDocument/2006/relationships/image" Target="../media/412bff2d_4b7f_11ed_a34b_00259070b484_34112384_a57f_11ee_a526_047c1617b14317.jpeg"/><Relationship Id="rId18" Type="http://schemas.openxmlformats.org/officeDocument/2006/relationships/image" Target="../media/412bff31_4b7f_11ed_a34b_00259070b484_34112385_a57f_11ee_a526_047c1617b14318.jpeg"/><Relationship Id="rId19" Type="http://schemas.openxmlformats.org/officeDocument/2006/relationships/image" Target="../media/412bff35_4b7f_11ed_a34b_00259070b484_34112386_a57f_11ee_a526_047c1617b14319.jpeg"/><Relationship Id="rId20" Type="http://schemas.openxmlformats.org/officeDocument/2006/relationships/image" Target="../media/412bff37_4b7f_11ed_a34b_00259070b484_0a6f3ad3_310d_11f1_a89b_047c1617b14320.jpeg"/><Relationship Id="rId21" Type="http://schemas.openxmlformats.org/officeDocument/2006/relationships/image" Target="../media/7dfb1de5_4823_11f0_a755_047c1617b143_0a6f3af4_310d_11f1_a89b_047c1617b14321.jpeg"/><Relationship Id="rId22" Type="http://schemas.openxmlformats.org/officeDocument/2006/relationships/image" Target="../media/7dfb1de7_4823_11f0_a755_047c1617b143_0a6f3af5_310d_11f1_a89b_047c1617b14322.jpeg"/><Relationship Id="rId23" Type="http://schemas.openxmlformats.org/officeDocument/2006/relationships/image" Target="../media/7dfb1de9_4823_11f0_a755_047c1617b143_0a6f3af6_310d_11f1_a89b_047c1617b14323.jpeg"/><Relationship Id="rId24" Type="http://schemas.openxmlformats.org/officeDocument/2006/relationships/image" Target="../media/5958929d_a727_11ed_a3d3_047c1617b143_4a7d77f3_0312_11ef_a5a4_047c1617b14324.jpeg"/><Relationship Id="rId25" Type="http://schemas.openxmlformats.org/officeDocument/2006/relationships/image" Target="../media/5958929b_a727_11ed_a3d3_047c1617b143_4a7d77f4_0312_11ef_a5a4_047c1617b14325.jpeg"/><Relationship Id="rId26" Type="http://schemas.openxmlformats.org/officeDocument/2006/relationships/image" Target="../media/b31ecf33_4aa8_11ed_a349_00259070b484_21d4f5a3_793a_11f0_a79f_047c1617b14326.jpeg"/><Relationship Id="rId27" Type="http://schemas.openxmlformats.org/officeDocument/2006/relationships/image" Target="../media/412bff3b_4b7f_11ed_a34b_00259070b484_3411239d_a57f_11ee_a526_047c1617b14327.jpeg"/><Relationship Id="rId28" Type="http://schemas.openxmlformats.org/officeDocument/2006/relationships/image" Target="../media/412bff3d_4b7f_11ed_a34b_00259070b484_3411239e_a57f_11ee_a526_047c1617b14328.jpeg"/><Relationship Id="rId29" Type="http://schemas.openxmlformats.org/officeDocument/2006/relationships/image" Target="../media/412bff3f_4b7f_11ed_a34b_00259070b484_3411239f_a57f_11ee_a526_047c1617b14329.jpeg"/><Relationship Id="rId30" Type="http://schemas.openxmlformats.org/officeDocument/2006/relationships/image" Target="../media/412bff41_4b7f_11ed_a34b_00259070b484_3411239c_a57f_11ee_a526_047c1617b14330.jpeg"/><Relationship Id="rId31" Type="http://schemas.openxmlformats.org/officeDocument/2006/relationships/image" Target="../media/412bff43_4b7f_11ed_a34b_00259070b484_5dcd87b0_5a46_11f0_a775_047c1617b14331.jpeg"/><Relationship Id="rId32" Type="http://schemas.openxmlformats.org/officeDocument/2006/relationships/image" Target="../media/412bff45_4b7f_11ed_a34b_00259070b484_5dcd87ad_5a46_11f0_a775_047c1617b14332.jpeg"/><Relationship Id="rId33" Type="http://schemas.openxmlformats.org/officeDocument/2006/relationships/image" Target="../media/412bff47_4b7f_11ed_a34b_00259070b484_341123a2_a57f_11ee_a526_047c1617b14333.jpeg"/><Relationship Id="rId34" Type="http://schemas.openxmlformats.org/officeDocument/2006/relationships/image" Target="../media/412bff49_4b7f_11ed_a34b_00259070b484_341123a3_a57f_11ee_a526_047c1617b14334.jpeg"/><Relationship Id="rId35" Type="http://schemas.openxmlformats.org/officeDocument/2006/relationships/image" Target="../media/412bff4b_4b7f_11ed_a34b_00259070b484_341123a4_a57f_11ee_a526_047c1617b14335.jpeg"/><Relationship Id="rId36" Type="http://schemas.openxmlformats.org/officeDocument/2006/relationships/image" Target="../media/412bff4d_4b7f_11ed_a34b_00259070b484_341123a5_a57f_11ee_a526_047c1617b14336.jpeg"/><Relationship Id="rId37" Type="http://schemas.openxmlformats.org/officeDocument/2006/relationships/image" Target="../media/412bff4f_4b7f_11ed_a34b_00259070b484_0a6f3ad4_310d_11f1_a89b_047c1617b14337.jpeg"/><Relationship Id="rId38" Type="http://schemas.openxmlformats.org/officeDocument/2006/relationships/image" Target="../media/412bff51_4b7f_11ed_a34b_00259070b484_0a6f3ad5_310d_11f1_a89b_047c1617b14338.jpeg"/><Relationship Id="rId39" Type="http://schemas.openxmlformats.org/officeDocument/2006/relationships/image" Target="../media/412bff53_4b7f_11ed_a34b_00259070b484_341123a6_a57f_11ee_a526_047c1617b14339.jpeg"/><Relationship Id="rId40" Type="http://schemas.openxmlformats.org/officeDocument/2006/relationships/image" Target="../media/412bff55_4b7f_11ed_a34b_00259070b484_0a6f3ad6_310d_11f1_a89b_047c1617b14340.jpeg"/><Relationship Id="rId41" Type="http://schemas.openxmlformats.org/officeDocument/2006/relationships/image" Target="../media/412bff57_4b7f_11ed_a34b_00259070b484_341123a7_a57f_11ee_a526_047c1617b14341.jpeg"/><Relationship Id="rId42" Type="http://schemas.openxmlformats.org/officeDocument/2006/relationships/image" Target="../media/412bff59_4b7f_11ed_a34b_00259070b484_4a7d77f5_0312_11ef_a5a4_047c1617b14342.jpeg"/><Relationship Id="rId43" Type="http://schemas.openxmlformats.org/officeDocument/2006/relationships/image" Target="../media/412bff5b_4b7f_11ed_a34b_00259070b484_4a7d77f6_0312_11ef_a5a4_047c1617b14343.jpeg"/><Relationship Id="rId44" Type="http://schemas.openxmlformats.org/officeDocument/2006/relationships/image" Target="../media/412bff5d_4b7f_11ed_a34b_00259070b484_341123a0_a57f_11ee_a526_047c1617b14344.jpeg"/><Relationship Id="rId45" Type="http://schemas.openxmlformats.org/officeDocument/2006/relationships/image" Target="../media/412bff5f_4b7f_11ed_a34b_00259070b484_4a7d77f7_0312_11ef_a5a4_047c1617b14345.jpeg"/><Relationship Id="rId46" Type="http://schemas.openxmlformats.org/officeDocument/2006/relationships/image" Target="../media/412bff61_4b7f_11ed_a34b_00259070b484_341123a1_a57f_11ee_a526_047c1617b14346.jpeg"/><Relationship Id="rId47" Type="http://schemas.openxmlformats.org/officeDocument/2006/relationships/image" Target="../media/412bff63_4b7f_11ed_a34b_00259070b484_0a6f3ad7_310d_11f1_a89b_047c1617b14347.jpeg"/><Relationship Id="rId48" Type="http://schemas.openxmlformats.org/officeDocument/2006/relationships/image" Target="../media/412bff65_4b7f_11ed_a34b_00259070b484_0a6f3ada_310d_11f1_a89b_047c1617b14348.jpeg"/><Relationship Id="rId49" Type="http://schemas.openxmlformats.org/officeDocument/2006/relationships/image" Target="../media/964e56d1_4b7f_11ed_a34b_00259070b484_0a6f3add_310d_11f1_a89b_047c1617b14349.jpeg"/><Relationship Id="rId50" Type="http://schemas.openxmlformats.org/officeDocument/2006/relationships/image" Target="../media/964e56d3_4b7f_11ed_a34b_00259070b484_0a6f3ae0_310d_11f1_a89b_047c1617b14350.jpeg"/><Relationship Id="rId51" Type="http://schemas.openxmlformats.org/officeDocument/2006/relationships/image" Target="../media/964e56d5_4b7f_11ed_a34b_00259070b484_0a6f3ae3_310d_11f1_a89b_047c1617b14351.jpeg"/><Relationship Id="rId52" Type="http://schemas.openxmlformats.org/officeDocument/2006/relationships/image" Target="../media/964e56d7_4b7f_11ed_a34b_00259070b484_f02e6724_a57f_11ee_a526_047c1617b14352.jpeg"/><Relationship Id="rId53" Type="http://schemas.openxmlformats.org/officeDocument/2006/relationships/image" Target="../media/964e56d9_4b7f_11ed_a34b_00259070b484_f02e6726_a57f_11ee_a526_047c1617b14353.jpeg"/><Relationship Id="rId54" Type="http://schemas.openxmlformats.org/officeDocument/2006/relationships/image" Target="../media/964e56db_4b7f_11ed_a34b_00259070b484_f02e6728_a57f_11ee_a526_047c1617b14354.jpeg"/><Relationship Id="rId55" Type="http://schemas.openxmlformats.org/officeDocument/2006/relationships/image" Target="../media/964e56dd_4b7f_11ed_a34b_00259070b484_f02e672a_a57f_11ee_a526_047c1617b14355.jpeg"/><Relationship Id="rId56" Type="http://schemas.openxmlformats.org/officeDocument/2006/relationships/image" Target="../media/964e56df_4b7f_11ed_a34b_00259070b484_f02e672c_a57f_11ee_a526_047c1617b14356.jpeg"/><Relationship Id="rId57" Type="http://schemas.openxmlformats.org/officeDocument/2006/relationships/image" Target="../media/964e56e1_4b7f_11ed_a34b_00259070b484_f02e672e_a57f_11ee_a526_047c1617b14357.jpeg"/><Relationship Id="rId58" Type="http://schemas.openxmlformats.org/officeDocument/2006/relationships/image" Target="../media/964e56e3_4b7f_11ed_a34b_00259070b484_f02e6720_a57f_11ee_a526_047c1617b14358.jpeg"/><Relationship Id="rId59" Type="http://schemas.openxmlformats.org/officeDocument/2006/relationships/image" Target="../media/964e56e5_4b7f_11ed_a34b_00259070b484_f02e6722_a57f_11ee_a526_047c1617b14359.jpeg"/><Relationship Id="rId60" Type="http://schemas.openxmlformats.org/officeDocument/2006/relationships/image" Target="../media/964e56e7_4b7f_11ed_a34b_00259070b484_f02e671c_a57f_11ee_a526_047c1617b14360.jpeg"/><Relationship Id="rId61" Type="http://schemas.openxmlformats.org/officeDocument/2006/relationships/image" Target="../media/964e56e9_4b7f_11ed_a34b_00259070b484_f02e671e_a57f_11ee_a526_047c1617b14361.jpeg"/><Relationship Id="rId62" Type="http://schemas.openxmlformats.org/officeDocument/2006/relationships/image" Target="../media/964e56eb_4b7f_11ed_a34b_00259070b484_0a6f3ae6_310d_11f1_a89b_047c1617b14362.jpeg"/><Relationship Id="rId63" Type="http://schemas.openxmlformats.org/officeDocument/2006/relationships/image" Target="../media/964e56ed_4b7f_11ed_a34b_00259070b484_0a6f3aea_310d_11f1_a89b_047c1617b14363.jpeg"/><Relationship Id="rId64" Type="http://schemas.openxmlformats.org/officeDocument/2006/relationships/image" Target="../media/964e56ef_4b7f_11ed_a34b_00259070b484_3411239a_a57f_11ee_a526_047c1617b14364.jpeg"/><Relationship Id="rId65" Type="http://schemas.openxmlformats.org/officeDocument/2006/relationships/image" Target="../media/964e56f1_4b7f_11ed_a34b_00259070b484_3411239b_a57f_11ee_a526_047c1617b14365.jpeg"/><Relationship Id="rId66" Type="http://schemas.openxmlformats.org/officeDocument/2006/relationships/image" Target="../media/964e56f3_4b7f_11ed_a34b_00259070b484_34112398_a57f_11ee_a526_047c1617b14366.jpeg"/><Relationship Id="rId67" Type="http://schemas.openxmlformats.org/officeDocument/2006/relationships/image" Target="../media/964e56f5_4b7f_11ed_a34b_00259070b484_34112399_a57f_11ee_a526_047c1617b14367.jpeg"/><Relationship Id="rId68" Type="http://schemas.openxmlformats.org/officeDocument/2006/relationships/image" Target="../media/964e56f7_4b7f_11ed_a34b_00259070b484_0a6f3aee_310d_11f1_a89b_047c1617b14368.jpeg"/><Relationship Id="rId69" Type="http://schemas.openxmlformats.org/officeDocument/2006/relationships/image" Target="../media/964e56f9_4b7f_11ed_a34b_00259070b484_34112397_a57f_11ee_a526_047c1617b14369.jpeg"/><Relationship Id="rId70" Type="http://schemas.openxmlformats.org/officeDocument/2006/relationships/image" Target="../media/964e56fb_4b7f_11ed_a34b_00259070b484_f02e671b_a57f_11ee_a526_047c1617b14370.jpeg"/><Relationship Id="rId71" Type="http://schemas.openxmlformats.org/officeDocument/2006/relationships/image" Target="../media/964e56fd_4b7f_11ed_a34b_00259070b484_f02e6718_a57f_11ee_a526_047c1617b14371.jpeg"/><Relationship Id="rId72" Type="http://schemas.openxmlformats.org/officeDocument/2006/relationships/image" Target="../media/964e56ff_4b7f_11ed_a34b_00259070b484_f02e6719_a57f_11ee_a526_047c1617b14372.jpeg"/><Relationship Id="rId73" Type="http://schemas.openxmlformats.org/officeDocument/2006/relationships/image" Target="../media/964e5701_4b7f_11ed_a34b_00259070b484_f02e671a_a57f_11ee_a526_047c1617b14373.jpeg"/><Relationship Id="rId74" Type="http://schemas.openxmlformats.org/officeDocument/2006/relationships/image" Target="../media/964e5703_4b7f_11ed_a34b_00259070b484_f02e6716_a57f_11ee_a526_047c1617b14374.jpeg"/><Relationship Id="rId75" Type="http://schemas.openxmlformats.org/officeDocument/2006/relationships/image" Target="../media/964e5705_4b7f_11ed_a34b_00259070b484_f02e6717_a57f_11ee_a526_047c1617b14375.jpeg"/><Relationship Id="rId76" Type="http://schemas.openxmlformats.org/officeDocument/2006/relationships/image" Target="../media/964e5707_4b7f_11ed_a34b_00259070b484_34112394_a57f_11ee_a526_047c1617b14376.jpeg"/><Relationship Id="rId77" Type="http://schemas.openxmlformats.org/officeDocument/2006/relationships/image" Target="../media/964e5709_4b7f_11ed_a34b_00259070b484_34112395_a57f_11ee_a526_047c1617b14377.jpeg"/><Relationship Id="rId78" Type="http://schemas.openxmlformats.org/officeDocument/2006/relationships/image" Target="../media/964e570b_4b7f_11ed_a34b_00259070b484_34112396_a57f_11ee_a526_047c1617b14378.jpeg"/><Relationship Id="rId79" Type="http://schemas.openxmlformats.org/officeDocument/2006/relationships/image" Target="../media/964e570d_4b7f_11ed_a34b_00259070b484_34112393_a57f_11ee_a526_047c1617b14379.jpeg"/><Relationship Id="rId80" Type="http://schemas.openxmlformats.org/officeDocument/2006/relationships/image" Target="../media/964e570f_4b7f_11ed_a34b_00259070b484_0a6f3aef_310d_11f1_a89b_047c1617b14380.jpeg"/><Relationship Id="rId81" Type="http://schemas.openxmlformats.org/officeDocument/2006/relationships/image" Target="../media/964e5711_4b7f_11ed_a34b_00259070b484_0a6f3af0_310d_11f1_a89b_047c1617b14381.jpeg"/><Relationship Id="rId82" Type="http://schemas.openxmlformats.org/officeDocument/2006/relationships/image" Target="../media/964e5713_4b7f_11ed_a34b_00259070b484_0a6f3af1_310d_11f1_a89b_047c1617b14382.jpeg"/><Relationship Id="rId83" Type="http://schemas.openxmlformats.org/officeDocument/2006/relationships/image" Target="../media/964e5715_4b7f_11ed_a34b_00259070b484_0a6f3af2_310d_11f1_a89b_047c1617b14383.jpeg"/><Relationship Id="rId84" Type="http://schemas.openxmlformats.org/officeDocument/2006/relationships/image" Target="../media/964e5717_4b7f_11ed_a34b_00259070b484_0a6f3af3_310d_11f1_a89b_047c1617b14384.jpeg"/><Relationship Id="rId85" Type="http://schemas.openxmlformats.org/officeDocument/2006/relationships/image" Target="../media/964e5719_4b7f_11ed_a34b_00259070b484_f02e6730_a57f_11ee_a526_047c1617b14385.jpeg"/><Relationship Id="rId86" Type="http://schemas.openxmlformats.org/officeDocument/2006/relationships/image" Target="../media/964e571b_4b7f_11ed_a34b_00259070b484_f02e6731_a57f_11ee_a526_047c1617b14386.jpeg"/><Relationship Id="rId87" Type="http://schemas.openxmlformats.org/officeDocument/2006/relationships/image" Target="../media/964e571d_4b7f_11ed_a34b_00259070b484_f02e6732_a57f_11ee_a526_047c1617b14387.jpeg"/><Relationship Id="rId88" Type="http://schemas.openxmlformats.org/officeDocument/2006/relationships/image" Target="../media/964e571f_4b7f_11ed_a34b_00259070b484_f02e6734_a57f_11ee_a526_047c1617b14388.jpeg"/><Relationship Id="rId89" Type="http://schemas.openxmlformats.org/officeDocument/2006/relationships/image" Target="../media/964e5721_4b7f_11ed_a34b_00259070b484_f02e6733_a57f_11ee_a526_047c1617b14389.jpeg"/><Relationship Id="rId90" Type="http://schemas.openxmlformats.org/officeDocument/2006/relationships/image" Target="../media/7dfb1deb_4823_11f0_a755_047c1617b143_0a6f3af7_310d_11f1_a89b_047c1617b14390.jpeg"/><Relationship Id="rId91" Type="http://schemas.openxmlformats.org/officeDocument/2006/relationships/image" Target="../media/7dfb1ded_4823_11f0_a755_047c1617b143_a256dc20_274d_11f1_a88f_047c1617b14391.jpeg"/><Relationship Id="rId92" Type="http://schemas.openxmlformats.org/officeDocument/2006/relationships/image" Target="../media/7193cc1d_86a6_11e9_8101_003048fd731b_6f2f2d26_281d_11ed_a30f_00259070b48792.jpeg"/><Relationship Id="rId93" Type="http://schemas.openxmlformats.org/officeDocument/2006/relationships/image" Target="../media/7193cc85_86a6_11e9_8101_003048fd731b_6f2f2cf2_281d_11ed_a30f_00259070b48793.jpeg"/><Relationship Id="rId94" Type="http://schemas.openxmlformats.org/officeDocument/2006/relationships/image" Target="../media/7193cc89_86a6_11e9_8101_003048fd731b_6f2f2cf3_281d_11ed_a30f_00259070b48794.jpeg"/><Relationship Id="rId95" Type="http://schemas.openxmlformats.org/officeDocument/2006/relationships/image" Target="../media/7193cc91_86a6_11e9_8101_003048fd731b_6f2f2cf5_281d_11ed_a30f_00259070b48795.jpeg"/><Relationship Id="rId96" Type="http://schemas.openxmlformats.org/officeDocument/2006/relationships/image" Target="../media/7193cca1_86a6_11e9_8101_003048fd731b_6f2f2cee_281d_11ed_a30f_00259070b48796.jpeg"/><Relationship Id="rId97" Type="http://schemas.openxmlformats.org/officeDocument/2006/relationships/image" Target="../media/7193ccd5_86a6_11e9_8101_003048fd731b_6f2f2d45_281d_11ed_a30f_00259070b48797.jpeg"/><Relationship Id="rId98" Type="http://schemas.openxmlformats.org/officeDocument/2006/relationships/image" Target="../media/7193ccd9_86a6_11e9_8101_003048fd731b_6f2f2d46_281d_11ed_a30f_00259070b48798.jpeg"/><Relationship Id="rId99" Type="http://schemas.openxmlformats.org/officeDocument/2006/relationships/image" Target="../media/77fc59ac_86a6_11e9_8101_003048fd731b_6f2f2d41_281d_11ed_a30f_00259070b48799.jpeg"/><Relationship Id="rId100" Type="http://schemas.openxmlformats.org/officeDocument/2006/relationships/image" Target="../media/77fc59b0_86a6_11e9_8101_003048fd731b_6f2f2d3e_281d_11ed_a30f_00259070b487100.jpeg"/><Relationship Id="rId101" Type="http://schemas.openxmlformats.org/officeDocument/2006/relationships/image" Target="../media/77fc59d2_86a6_11e9_8101_003048fd731b_6f2f2d58_281d_11ed_a30f_00259070b487101.jpeg"/><Relationship Id="rId102" Type="http://schemas.openxmlformats.org/officeDocument/2006/relationships/image" Target="../media/77fc5a07_86a6_11e9_8101_003048fd731b_6f2f2d5d_281d_11ed_a30f_00259070b487102.jpeg"/><Relationship Id="rId103" Type="http://schemas.openxmlformats.org/officeDocument/2006/relationships/image" Target="../media/0c1fdabd_81af_11ec_a24c_00259070b487_6f2f2d5a_281d_11ed_a30f_00259070b487103.jpeg"/><Relationship Id="rId104" Type="http://schemas.openxmlformats.org/officeDocument/2006/relationships/image" Target="../media/2979fc5a_f660_11ee_a592_047c1617b143_0a6f3afe_310d_11f1_a89b_047c1617b143104.jpeg"/><Relationship Id="rId105" Type="http://schemas.openxmlformats.org/officeDocument/2006/relationships/image" Target="../media/a79af350_3231_11ee_a490_047c1617b143_4b3c1bef_5a46_11f0_a775_047c1617b143105.jpeg"/><Relationship Id="rId106" Type="http://schemas.openxmlformats.org/officeDocument/2006/relationships/image" Target="../media/a79af352_3231_11ee_a490_047c1617b143_4b3c1bf0_5a46_11f0_a775_047c1617b143106.jpeg"/><Relationship Id="rId107" Type="http://schemas.openxmlformats.org/officeDocument/2006/relationships/image" Target="../media/a79af354_3231_11ee_a490_047c1617b143_4b3c1bf1_5a46_11f0_a775_047c1617b143107.jpeg"/><Relationship Id="rId108" Type="http://schemas.openxmlformats.org/officeDocument/2006/relationships/image" Target="../media/a79af356_3231_11ee_a490_047c1617b143_4b3c1bf2_5a46_11f0_a775_047c1617b143108.jpeg"/><Relationship Id="rId109" Type="http://schemas.openxmlformats.org/officeDocument/2006/relationships/image" Target="../media/a79af358_3231_11ee_a490_047c1617b143_4b3c1bf3_5a46_11f0_a775_047c1617b143109.jpeg"/><Relationship Id="rId110" Type="http://schemas.openxmlformats.org/officeDocument/2006/relationships/image" Target="../media/9b80ee5b_3234_11ee_a490_047c1617b143_4b3c1c04_5a46_11f0_a775_047c1617b143110.jpeg"/><Relationship Id="rId111" Type="http://schemas.openxmlformats.org/officeDocument/2006/relationships/image" Target="../media/9b80ee5f_3234_11ee_a490_047c1617b143_4b3c1bf4_5a46_11f0_a775_047c1617b143111.jpeg"/><Relationship Id="rId112" Type="http://schemas.openxmlformats.org/officeDocument/2006/relationships/image" Target="../media/9b80ee63_3234_11ee_a490_047c1617b143_4b3c1bf5_5a46_11f0_a775_047c1617b143112.jpeg"/><Relationship Id="rId113" Type="http://schemas.openxmlformats.org/officeDocument/2006/relationships/image" Target="../media/9b80ee67_3234_11ee_a490_047c1617b143_4b3c1bf9_5a46_11f0_a775_047c1617b143113.jpeg"/><Relationship Id="rId114" Type="http://schemas.openxmlformats.org/officeDocument/2006/relationships/image" Target="../media/9b80ee69_3234_11ee_a490_047c1617b143_4b3c1bfa_5a46_11f0_a775_047c1617b143114.jpeg"/><Relationship Id="rId115" Type="http://schemas.openxmlformats.org/officeDocument/2006/relationships/image" Target="../media/9b80ee6b_3234_11ee_a490_047c1617b143_4b3c1bfb_5a46_11f0_a775_047c1617b143115.jpeg"/><Relationship Id="rId116" Type="http://schemas.openxmlformats.org/officeDocument/2006/relationships/image" Target="../media/9b80ee6d_3234_11ee_a490_047c1617b143_4b3c1bff_5a46_11f0_a775_047c1617b143116.jpeg"/><Relationship Id="rId117" Type="http://schemas.openxmlformats.org/officeDocument/2006/relationships/image" Target="../media/9b80ee75_3234_11ee_a490_047c1617b143_4b3c1c05_5a46_11f0_a775_047c1617b143117.jpeg"/><Relationship Id="rId118" Type="http://schemas.openxmlformats.org/officeDocument/2006/relationships/image" Target="../media/9b80ee79_3234_11ee_a490_047c1617b143_4b3c1c00_5a46_11f0_a775_047c1617b143118.jpeg"/><Relationship Id="rId119" Type="http://schemas.openxmlformats.org/officeDocument/2006/relationships/image" Target="../media/9b80ee7b_3234_11ee_a490_047c1617b143_4b3c1c01_5a46_11f0_a775_047c1617b143119.jpeg"/><Relationship Id="rId120" Type="http://schemas.openxmlformats.org/officeDocument/2006/relationships/image" Target="../media/a7e6ab7b_45d2_11f0_a752_047c1617b143_4b3c1c02_5a46_11f0_a775_047c1617b143120.jpeg"/><Relationship Id="rId121" Type="http://schemas.openxmlformats.org/officeDocument/2006/relationships/image" Target="../media/a7e6ab7d_45d2_11f0_a752_047c1617b143_4b3c1c03_5a46_11f0_a775_047c1617b143121.jpeg"/><Relationship Id="rId122" Type="http://schemas.openxmlformats.org/officeDocument/2006/relationships/image" Target="../media/a7e6ab81_45d2_11f0_a752_047c1617b143_4b3c1c06_5a46_11f0_a775_047c1617b14312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6" name="Image_13" descr="Image_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7" name="Image_14" descr="Image_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8" name="Image_15" descr="Image_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9" name="Image_16" descr="Image_1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0" name="Image_17" descr="Image_1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1" name="Image_18" descr="Image_1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2" name="Image_19" descr="Image_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8" name="Image_26" descr="Image_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19" name="Image_28" descr="Image_28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0" name="Image_29" descr="Image_29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1" name="Image_30" descr="Image_30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2" name="Image_31" descr="Image_3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3" name="Image_32" descr="Image_3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4" name="Image_35" descr="Image_3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5" name="Image_36" descr="Image_3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6" name="Image_37" descr="Image_3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7" name="Image_39" descr="Image_39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28" name="Image_40" descr="Image_40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29" name="Image_41" descr="Image_41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0" name="Image_42" descr="Image_42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1" name="Image_43" descr="Image_43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2" name="Image_44" descr="Image_44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3" name="Image_45" descr="Image_45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4" name="Image_46" descr="Image_46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5" name="Image_47" descr="Image_47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6" name="Image_48" descr="Image_48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7" name="Image_49" descr="Image_49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8" name="Image_50" descr="Image_50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39" name="Image_51" descr="Image_51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0" name="Image_52" descr="Image_52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1" name="Image_53" descr="Image_53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2" name="Image_54" descr="Image_54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3" name="Image_55" descr="Image_55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4" name="Image_56" descr="Image_56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5" name="Image_57" descr="Image_5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6" name="Image_58" descr="Image_58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7" name="Image_59" descr="Image_59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8" name="Image_60" descr="Image_60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9" name="Image_61" descr="Image_61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0" name="Image_62" descr="Image_6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1" name="Image_63" descr="Image_63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2" name="Image_64" descr="Image_64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3" name="Image_65" descr="Image_65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4" name="Image_66" descr="Image_66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5" name="Image_67" descr="Image_67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6" name="Image_68" descr="Image_68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7" name="Image_69" descr="Image_69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8" name="Image_70" descr="Image_70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9" name="Image_71" descr="Image_71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0" name="Image_72" descr="Image_72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1" name="Image_73" descr="Image_73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2" name="Image_74" descr="Image_74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3" name="Image_75" descr="Image_75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4" name="Image_76" descr="Image_76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5" name="Image_77" descr="Image_77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6" name="Image_78" descr="Image_78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7" name="Image_79" descr="Image_79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8" name="Image_80" descr="Image_80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9" name="Image_81" descr="Image_81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0" name="Image_82" descr="Image_82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1" name="Image_83" descr="Image_83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2" name="Image_84" descr="Image_84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3" name="Image_85" descr="Image_85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4" name="Image_86" descr="Image_86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5" name="Image_87" descr="Image_87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6" name="Image_88" descr="Image_88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7" name="Image_89" descr="Image_89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8" name="Image_90" descr="Image_90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9" name="Image_91" descr="Image_91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0" name="Image_92" descr="Image_92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1" name="Image_93" descr="Image_93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2" name="Image_94" descr="Image_94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3" name="Image_95" descr="Image_95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4" name="Image_96" descr="Image_96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5" name="Image_97" descr="Image_97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6" name="Image_98" descr="Image_98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7" name="Image_99" descr="Image_99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8" name="Image_100" descr="Image_100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9" name="Image_101" descr="Image_101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0" name="Image_102" descr="Image_102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1" name="Image_103" descr="Image_103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2" name="Image_104" descr="Image_104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3" name="Image_105" descr="Image_105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4" name="Image_106" descr="Image_106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5" name="Image_107" descr="Image_107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6" name="Image_108" descr="Image_108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9" name="Image_111" descr="Image_11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0" name="Image_112" descr="Image_11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1" name="Image_113" descr="Image_11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2" name="Image_114" descr="Image_11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3" name="Image_115" descr="Image_11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4" name="Image_116" descr="Image_11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5" name="Image_119" descr="Image_119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6" name="Image_120" descr="Image_120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7" name="Image_121" descr="Image_121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8" name="Image_122" descr="Image_122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09" name="Image_123" descr="Image_123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0" name="Image_125" descr="Image_125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1" name="Image_126" descr="Image_126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2" name="Image_127" descr="Image_127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3" name="Image_128" descr="Image_128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4" name="Image_129" descr="Image_129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15" name="Image_130" descr="Image_130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16" name="Image_131" descr="Image_131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7" name="Image_132" descr="Image_132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18" name="Image_133" descr="Image_133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9" name="Image_134" descr="Image_134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0" name="Image_135" descr="Image_135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1" name="Image_136" descr="Image_136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2" name="Image_137" descr="Image_137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870301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J6*67.63</f>
        <v>0</v>
      </c>
      <c r="L6" s="5"/>
    </row>
    <row r="7" spans="1:12" customHeight="1" ht="105" outlineLevel="5">
      <c r="A7" s="1"/>
      <c r="B7" s="1">
        <v>870302</v>
      </c>
      <c r="C7" s="1" t="s">
        <v>20</v>
      </c>
      <c r="D7" s="1" t="s">
        <v>21</v>
      </c>
      <c r="E7" s="2" t="s">
        <v>22</v>
      </c>
      <c r="F7" s="2" t="s">
        <v>23</v>
      </c>
      <c r="G7" s="2" t="s">
        <v>18</v>
      </c>
      <c r="H7" s="2">
        <v>0</v>
      </c>
      <c r="I7" s="1">
        <v>0</v>
      </c>
      <c r="J7" s="3" t="s">
        <v>19</v>
      </c>
      <c r="K7" s="2" t="str">
        <f>J7*109.68</f>
        <v>0</v>
      </c>
      <c r="L7" s="5"/>
    </row>
    <row r="8" spans="1:12" customHeight="1" ht="105" outlineLevel="5">
      <c r="A8" s="1"/>
      <c r="B8" s="1">
        <v>870303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18</v>
      </c>
      <c r="H8" s="2">
        <v>0</v>
      </c>
      <c r="I8" s="1">
        <v>0</v>
      </c>
      <c r="J8" s="3" t="s">
        <v>19</v>
      </c>
      <c r="K8" s="2" t="str">
        <f>J8*191.41</f>
        <v>0</v>
      </c>
      <c r="L8" s="5"/>
    </row>
    <row r="9" spans="1:12" customHeight="1" ht="105" outlineLevel="5">
      <c r="A9" s="1"/>
      <c r="B9" s="1">
        <v>879931</v>
      </c>
      <c r="C9" s="1" t="s">
        <v>28</v>
      </c>
      <c r="D9" s="1" t="s">
        <v>29</v>
      </c>
      <c r="E9" s="2" t="s">
        <v>30</v>
      </c>
      <c r="F9" s="2" t="s">
        <v>31</v>
      </c>
      <c r="G9" s="2" t="s">
        <v>18</v>
      </c>
      <c r="H9" s="2">
        <v>0</v>
      </c>
      <c r="I9" s="1">
        <v>0</v>
      </c>
      <c r="J9" s="3" t="s">
        <v>19</v>
      </c>
      <c r="K9" s="2" t="str">
        <f>J9*88.65</f>
        <v>0</v>
      </c>
      <c r="L9" s="5"/>
    </row>
    <row r="10" spans="1:12" outlineLevel="5">
      <c r="A10" s="1"/>
      <c r="B10" s="1">
        <v>954794</v>
      </c>
      <c r="C10" s="1" t="s">
        <v>32</v>
      </c>
      <c r="D10" s="1" t="s">
        <v>33</v>
      </c>
      <c r="E10" s="2" t="s">
        <v>34</v>
      </c>
      <c r="F10" s="2" t="s">
        <v>35</v>
      </c>
      <c r="G10" s="2" t="s">
        <v>18</v>
      </c>
      <c r="H10" s="2">
        <v>0</v>
      </c>
      <c r="I10" s="1">
        <v>0</v>
      </c>
      <c r="J10" s="3" t="s">
        <v>19</v>
      </c>
      <c r="K10" s="2" t="str">
        <f>J10*116.90</f>
        <v>0</v>
      </c>
      <c r="L10" s="5"/>
    </row>
    <row r="11" spans="1:12" customHeight="1" ht="105" outlineLevel="5">
      <c r="A11" s="1"/>
      <c r="B11" s="1">
        <v>879932</v>
      </c>
      <c r="C11" s="1" t="s">
        <v>36</v>
      </c>
      <c r="D11" s="1" t="s">
        <v>37</v>
      </c>
      <c r="E11" s="2" t="s">
        <v>38</v>
      </c>
      <c r="F11" s="2" t="s">
        <v>39</v>
      </c>
      <c r="G11" s="2" t="s">
        <v>18</v>
      </c>
      <c r="H11" s="2">
        <v>0</v>
      </c>
      <c r="I11" s="1">
        <v>0</v>
      </c>
      <c r="J11" s="3" t="s">
        <v>19</v>
      </c>
      <c r="K11" s="2" t="str">
        <f>J11*127.20</f>
        <v>0</v>
      </c>
      <c r="L11" s="5"/>
    </row>
    <row r="12" spans="1:12" outlineLevel="5">
      <c r="A12" s="1"/>
      <c r="B12" s="1">
        <v>954795</v>
      </c>
      <c r="C12" s="1" t="s">
        <v>40</v>
      </c>
      <c r="D12" s="1" t="s">
        <v>41</v>
      </c>
      <c r="E12" s="2" t="s">
        <v>42</v>
      </c>
      <c r="F12" s="2" t="s">
        <v>43</v>
      </c>
      <c r="G12" s="2" t="s">
        <v>18</v>
      </c>
      <c r="H12" s="2">
        <v>0</v>
      </c>
      <c r="I12" s="1">
        <v>0</v>
      </c>
      <c r="J12" s="3" t="s">
        <v>19</v>
      </c>
      <c r="K12" s="2" t="str">
        <f>J12*177.79</f>
        <v>0</v>
      </c>
      <c r="L12" s="5"/>
    </row>
    <row r="13" spans="1:12" customHeight="1" ht="105" outlineLevel="5">
      <c r="A13" s="1"/>
      <c r="B13" s="1">
        <v>879933</v>
      </c>
      <c r="C13" s="1" t="s">
        <v>44</v>
      </c>
      <c r="D13" s="1" t="s">
        <v>45</v>
      </c>
      <c r="E13" s="2" t="s">
        <v>46</v>
      </c>
      <c r="F13" s="2" t="s">
        <v>47</v>
      </c>
      <c r="G13" s="2" t="s">
        <v>18</v>
      </c>
      <c r="H13" s="2">
        <v>0</v>
      </c>
      <c r="I13" s="1">
        <v>0</v>
      </c>
      <c r="J13" s="3" t="s">
        <v>19</v>
      </c>
      <c r="K13" s="2" t="str">
        <f>J13*226.54</f>
        <v>0</v>
      </c>
      <c r="L13" s="5"/>
    </row>
    <row r="14" spans="1:12" customHeight="1" ht="105" outlineLevel="5">
      <c r="A14" s="1"/>
      <c r="B14" s="1">
        <v>870304</v>
      </c>
      <c r="C14" s="1" t="s">
        <v>48</v>
      </c>
      <c r="D14" s="1" t="s">
        <v>49</v>
      </c>
      <c r="E14" s="2" t="s">
        <v>50</v>
      </c>
      <c r="F14" s="2" t="s">
        <v>51</v>
      </c>
      <c r="G14" s="2" t="s">
        <v>18</v>
      </c>
      <c r="H14" s="2">
        <v>0</v>
      </c>
      <c r="I14" s="1">
        <v>0</v>
      </c>
      <c r="J14" s="3" t="s">
        <v>19</v>
      </c>
      <c r="K14" s="2" t="str">
        <f>J14*55.69</f>
        <v>0</v>
      </c>
      <c r="L14" s="5"/>
    </row>
    <row r="15" spans="1:12" customHeight="1" ht="105" outlineLevel="5">
      <c r="A15" s="1"/>
      <c r="B15" s="1">
        <v>870305</v>
      </c>
      <c r="C15" s="1" t="s">
        <v>52</v>
      </c>
      <c r="D15" s="1" t="s">
        <v>53</v>
      </c>
      <c r="E15" s="2" t="s">
        <v>54</v>
      </c>
      <c r="F15" s="2" t="s">
        <v>55</v>
      </c>
      <c r="G15" s="2" t="s">
        <v>18</v>
      </c>
      <c r="H15" s="2">
        <v>0</v>
      </c>
      <c r="I15" s="1">
        <v>0</v>
      </c>
      <c r="J15" s="3" t="s">
        <v>19</v>
      </c>
      <c r="K15" s="2" t="str">
        <f>J15*71.71</f>
        <v>0</v>
      </c>
      <c r="L15" s="5"/>
    </row>
    <row r="16" spans="1:12" customHeight="1" ht="105" outlineLevel="5">
      <c r="A16" s="1"/>
      <c r="B16" s="1">
        <v>870306</v>
      </c>
      <c r="C16" s="1" t="s">
        <v>56</v>
      </c>
      <c r="D16" s="1" t="s">
        <v>57</v>
      </c>
      <c r="E16" s="2" t="s">
        <v>58</v>
      </c>
      <c r="F16" s="2" t="s">
        <v>59</v>
      </c>
      <c r="G16" s="2" t="s">
        <v>18</v>
      </c>
      <c r="H16" s="2">
        <v>0</v>
      </c>
      <c r="I16" s="1">
        <v>0</v>
      </c>
      <c r="J16" s="3" t="s">
        <v>19</v>
      </c>
      <c r="K16" s="2" t="str">
        <f>J16*90.44</f>
        <v>0</v>
      </c>
      <c r="L16" s="5"/>
    </row>
    <row r="17" spans="1:12" customHeight="1" ht="105" outlineLevel="5">
      <c r="A17" s="1"/>
      <c r="B17" s="1">
        <v>954432</v>
      </c>
      <c r="C17" s="1" t="s">
        <v>60</v>
      </c>
      <c r="D17" s="1" t="s">
        <v>61</v>
      </c>
      <c r="E17" s="2" t="s">
        <v>62</v>
      </c>
      <c r="F17" s="2" t="s">
        <v>63</v>
      </c>
      <c r="G17" s="2" t="s">
        <v>18</v>
      </c>
      <c r="H17" s="2">
        <v>0</v>
      </c>
      <c r="I17" s="1">
        <v>0</v>
      </c>
      <c r="J17" s="3" t="s">
        <v>19</v>
      </c>
      <c r="K17" s="2" t="str">
        <f>J17*121.67</f>
        <v>0</v>
      </c>
      <c r="L17" s="5"/>
    </row>
    <row r="18" spans="1:12" customHeight="1" ht="105" outlineLevel="5">
      <c r="A18" s="1"/>
      <c r="B18" s="1">
        <v>870307</v>
      </c>
      <c r="C18" s="1" t="s">
        <v>64</v>
      </c>
      <c r="D18" s="1" t="s">
        <v>65</v>
      </c>
      <c r="E18" s="2" t="s">
        <v>66</v>
      </c>
      <c r="F18" s="2" t="s">
        <v>67</v>
      </c>
      <c r="G18" s="2" t="s">
        <v>68</v>
      </c>
      <c r="H18" s="2">
        <v>0</v>
      </c>
      <c r="I18" s="1">
        <v>0</v>
      </c>
      <c r="J18" s="3" t="s">
        <v>19</v>
      </c>
      <c r="K18" s="2" t="str">
        <f>J18*145.92</f>
        <v>0</v>
      </c>
      <c r="L18" s="5"/>
    </row>
    <row r="19" spans="1:12" customHeight="1" ht="105" outlineLevel="5">
      <c r="A19" s="1"/>
      <c r="B19" s="1">
        <v>954433</v>
      </c>
      <c r="C19" s="1" t="s">
        <v>69</v>
      </c>
      <c r="D19" s="1" t="s">
        <v>70</v>
      </c>
      <c r="E19" s="2" t="s">
        <v>71</v>
      </c>
      <c r="F19" s="2" t="s">
        <v>72</v>
      </c>
      <c r="G19" s="2" t="s">
        <v>18</v>
      </c>
      <c r="H19" s="2">
        <v>0</v>
      </c>
      <c r="I19" s="1">
        <v>0</v>
      </c>
      <c r="J19" s="3" t="s">
        <v>19</v>
      </c>
      <c r="K19" s="2" t="str">
        <f>J19*206.46</f>
        <v>0</v>
      </c>
      <c r="L19" s="5"/>
    </row>
    <row r="20" spans="1:12" customHeight="1" ht="105" outlineLevel="5">
      <c r="A20" s="1"/>
      <c r="B20" s="1">
        <v>870308</v>
      </c>
      <c r="C20" s="1" t="s">
        <v>73</v>
      </c>
      <c r="D20" s="1" t="s">
        <v>74</v>
      </c>
      <c r="E20" s="2" t="s">
        <v>75</v>
      </c>
      <c r="F20" s="2" t="s">
        <v>76</v>
      </c>
      <c r="G20" s="2" t="s">
        <v>68</v>
      </c>
      <c r="H20" s="2">
        <v>0</v>
      </c>
      <c r="I20" s="1">
        <v>0</v>
      </c>
      <c r="J20" s="3" t="s">
        <v>19</v>
      </c>
      <c r="K20" s="2" t="str">
        <f>J20*245.93</f>
        <v>0</v>
      </c>
      <c r="L20" s="5"/>
    </row>
    <row r="21" spans="1:12" customHeight="1" ht="105" outlineLevel="5">
      <c r="A21" s="1"/>
      <c r="B21" s="1">
        <v>954434</v>
      </c>
      <c r="C21" s="1" t="s">
        <v>77</v>
      </c>
      <c r="D21" s="1" t="s">
        <v>78</v>
      </c>
      <c r="E21" s="2" t="s">
        <v>79</v>
      </c>
      <c r="F21" s="2" t="s">
        <v>80</v>
      </c>
      <c r="G21" s="2" t="s">
        <v>68</v>
      </c>
      <c r="H21" s="2">
        <v>0</v>
      </c>
      <c r="I21" s="1">
        <v>0</v>
      </c>
      <c r="J21" s="3" t="s">
        <v>19</v>
      </c>
      <c r="K21" s="2" t="str">
        <f>J21*384.13</f>
        <v>0</v>
      </c>
      <c r="L21" s="5"/>
    </row>
    <row r="22" spans="1:12" customHeight="1" ht="105" outlineLevel="5">
      <c r="A22" s="1"/>
      <c r="B22" s="1">
        <v>870309</v>
      </c>
      <c r="C22" s="1" t="s">
        <v>81</v>
      </c>
      <c r="D22" s="1" t="s">
        <v>82</v>
      </c>
      <c r="E22" s="2" t="s">
        <v>83</v>
      </c>
      <c r="F22" s="2" t="s">
        <v>84</v>
      </c>
      <c r="G22" s="2" t="s">
        <v>68</v>
      </c>
      <c r="H22" s="2">
        <v>0</v>
      </c>
      <c r="I22" s="1">
        <v>0</v>
      </c>
      <c r="J22" s="3" t="s">
        <v>19</v>
      </c>
      <c r="K22" s="2" t="str">
        <f>J22*143.16</f>
        <v>0</v>
      </c>
      <c r="L22" s="5"/>
    </row>
    <row r="23" spans="1:12" customHeight="1" ht="105" outlineLevel="5">
      <c r="A23" s="1"/>
      <c r="B23" s="1">
        <v>870310</v>
      </c>
      <c r="C23" s="1" t="s">
        <v>85</v>
      </c>
      <c r="D23" s="1" t="s">
        <v>86</v>
      </c>
      <c r="E23" s="2" t="s">
        <v>87</v>
      </c>
      <c r="F23" s="2" t="s">
        <v>88</v>
      </c>
      <c r="G23" s="2" t="s">
        <v>89</v>
      </c>
      <c r="H23" s="2">
        <v>0</v>
      </c>
      <c r="I23" s="1">
        <v>0</v>
      </c>
      <c r="J23" s="3" t="s">
        <v>19</v>
      </c>
      <c r="K23" s="2" t="str">
        <f>J23*179.08</f>
        <v>0</v>
      </c>
      <c r="L23" s="5"/>
    </row>
    <row r="24" spans="1:12" customHeight="1" ht="105" outlineLevel="5">
      <c r="A24" s="1"/>
      <c r="B24" s="1">
        <v>870311</v>
      </c>
      <c r="C24" s="1" t="s">
        <v>90</v>
      </c>
      <c r="D24" s="1" t="s">
        <v>91</v>
      </c>
      <c r="E24" s="2" t="s">
        <v>92</v>
      </c>
      <c r="F24" s="2" t="s">
        <v>93</v>
      </c>
      <c r="G24" s="2" t="s">
        <v>68</v>
      </c>
      <c r="H24" s="2">
        <v>0</v>
      </c>
      <c r="I24" s="1">
        <v>0</v>
      </c>
      <c r="J24" s="3" t="s">
        <v>19</v>
      </c>
      <c r="K24" s="2" t="str">
        <f>J24*264.11</f>
        <v>0</v>
      </c>
      <c r="L24" s="5"/>
    </row>
    <row r="25" spans="1:12" outlineLevel="5">
      <c r="A25" s="1"/>
      <c r="B25" s="1">
        <v>954796</v>
      </c>
      <c r="C25" s="1" t="s">
        <v>94</v>
      </c>
      <c r="D25" s="1" t="s">
        <v>95</v>
      </c>
      <c r="E25" s="2" t="s">
        <v>96</v>
      </c>
      <c r="F25" s="2" t="s">
        <v>97</v>
      </c>
      <c r="G25" s="2" t="s">
        <v>68</v>
      </c>
      <c r="H25" s="2">
        <v>0</v>
      </c>
      <c r="I25" s="1">
        <v>0</v>
      </c>
      <c r="J25" s="3" t="s">
        <v>19</v>
      </c>
      <c r="K25" s="2" t="str">
        <f>J25*368.09</f>
        <v>0</v>
      </c>
      <c r="L25" s="5"/>
    </row>
    <row r="26" spans="1:12" customHeight="1" ht="105" outlineLevel="5">
      <c r="A26" s="1"/>
      <c r="B26" s="1">
        <v>870312</v>
      </c>
      <c r="C26" s="1" t="s">
        <v>98</v>
      </c>
      <c r="D26" s="1" t="s">
        <v>99</v>
      </c>
      <c r="E26" s="2" t="s">
        <v>100</v>
      </c>
      <c r="F26" s="2" t="s">
        <v>101</v>
      </c>
      <c r="G26" s="2" t="s">
        <v>18</v>
      </c>
      <c r="H26" s="2">
        <v>0</v>
      </c>
      <c r="I26" s="1">
        <v>0</v>
      </c>
      <c r="J26" s="3" t="s">
        <v>19</v>
      </c>
      <c r="K26" s="2" t="str">
        <f>J26*420.81</f>
        <v>0</v>
      </c>
      <c r="L26" s="5"/>
    </row>
    <row r="27" spans="1:12" outlineLevel="5">
      <c r="A27" s="1"/>
      <c r="B27" s="1">
        <v>954797</v>
      </c>
      <c r="C27" s="1" t="s">
        <v>102</v>
      </c>
      <c r="D27" s="1" t="s">
        <v>103</v>
      </c>
      <c r="E27" s="2" t="s">
        <v>104</v>
      </c>
      <c r="F27" s="2" t="s">
        <v>105</v>
      </c>
      <c r="G27" s="2" t="s">
        <v>68</v>
      </c>
      <c r="H27" s="2">
        <v>0</v>
      </c>
      <c r="I27" s="1">
        <v>0</v>
      </c>
      <c r="J27" s="3" t="s">
        <v>19</v>
      </c>
      <c r="K27" s="2" t="str">
        <f>J27*647.16</f>
        <v>0</v>
      </c>
      <c r="L27" s="5"/>
    </row>
    <row r="28" spans="1:12" customHeight="1" ht="105" outlineLevel="5">
      <c r="A28" s="1"/>
      <c r="B28" s="1">
        <v>870313</v>
      </c>
      <c r="C28" s="1" t="s">
        <v>106</v>
      </c>
      <c r="D28" s="1" t="s">
        <v>107</v>
      </c>
      <c r="E28" s="2" t="s">
        <v>108</v>
      </c>
      <c r="F28" s="2" t="s">
        <v>109</v>
      </c>
      <c r="G28" s="2" t="s">
        <v>68</v>
      </c>
      <c r="H28" s="2">
        <v>0</v>
      </c>
      <c r="I28" s="1">
        <v>0</v>
      </c>
      <c r="J28" s="3" t="s">
        <v>19</v>
      </c>
      <c r="K28" s="2" t="str">
        <f>J28*775.43</f>
        <v>0</v>
      </c>
      <c r="L28" s="5"/>
    </row>
    <row r="29" spans="1:12" customHeight="1" ht="105" outlineLevel="5">
      <c r="A29" s="1"/>
      <c r="B29" s="1">
        <v>954660</v>
      </c>
      <c r="C29" s="1" t="s">
        <v>110</v>
      </c>
      <c r="D29" s="1" t="s">
        <v>111</v>
      </c>
      <c r="E29" s="2" t="s">
        <v>112</v>
      </c>
      <c r="F29" s="2" t="s">
        <v>113</v>
      </c>
      <c r="G29" s="2" t="s">
        <v>114</v>
      </c>
      <c r="H29" s="2">
        <v>0</v>
      </c>
      <c r="I29" s="1">
        <v>0</v>
      </c>
      <c r="J29" s="3" t="s">
        <v>19</v>
      </c>
      <c r="K29" s="2" t="str">
        <f>J29*1165.88</f>
        <v>0</v>
      </c>
      <c r="L29" s="5"/>
    </row>
    <row r="30" spans="1:12" customHeight="1" ht="105" outlineLevel="5">
      <c r="A30" s="1"/>
      <c r="B30" s="1">
        <v>888613</v>
      </c>
      <c r="C30" s="1" t="s">
        <v>115</v>
      </c>
      <c r="D30" s="1" t="s">
        <v>116</v>
      </c>
      <c r="E30" s="2" t="s">
        <v>117</v>
      </c>
      <c r="F30" s="2" t="s">
        <v>118</v>
      </c>
      <c r="G30" s="2" t="s">
        <v>18</v>
      </c>
      <c r="H30" s="2">
        <v>0</v>
      </c>
      <c r="I30" s="1">
        <v>0</v>
      </c>
      <c r="J30" s="3" t="s">
        <v>19</v>
      </c>
      <c r="K30" s="2" t="str">
        <f>J30*47.72</f>
        <v>0</v>
      </c>
      <c r="L30" s="5"/>
    </row>
    <row r="31" spans="1:12" customHeight="1" ht="105" outlineLevel="5">
      <c r="A31" s="1"/>
      <c r="B31" s="1">
        <v>888614</v>
      </c>
      <c r="C31" s="1" t="s">
        <v>119</v>
      </c>
      <c r="D31" s="1" t="s">
        <v>120</v>
      </c>
      <c r="E31" s="2" t="s">
        <v>121</v>
      </c>
      <c r="F31" s="2" t="s">
        <v>122</v>
      </c>
      <c r="G31" s="2" t="s">
        <v>18</v>
      </c>
      <c r="H31" s="2">
        <v>0</v>
      </c>
      <c r="I31" s="1">
        <v>0</v>
      </c>
      <c r="J31" s="3" t="s">
        <v>19</v>
      </c>
      <c r="K31" s="2" t="str">
        <f>J31*89.84</f>
        <v>0</v>
      </c>
      <c r="L31" s="5"/>
    </row>
    <row r="32" spans="1:12" customHeight="1" ht="105" outlineLevel="5">
      <c r="A32" s="1"/>
      <c r="B32" s="1">
        <v>888615</v>
      </c>
      <c r="C32" s="1" t="s">
        <v>123</v>
      </c>
      <c r="D32" s="1" t="s">
        <v>124</v>
      </c>
      <c r="E32" s="2" t="s">
        <v>125</v>
      </c>
      <c r="F32" s="2" t="s">
        <v>126</v>
      </c>
      <c r="G32" s="2" t="s">
        <v>18</v>
      </c>
      <c r="H32" s="2">
        <v>0</v>
      </c>
      <c r="I32" s="1">
        <v>0</v>
      </c>
      <c r="J32" s="3" t="s">
        <v>19</v>
      </c>
      <c r="K32" s="2" t="str">
        <f>J32*60.26</f>
        <v>0</v>
      </c>
      <c r="L32" s="5"/>
    </row>
    <row r="33" spans="1:12" outlineLevel="2">
      <c r="A33" s="8" t="s">
        <v>127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outlineLevel="3">
      <c r="A34" s="9" t="s">
        <v>128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5"/>
    </row>
    <row r="35" spans="1:12" customHeight="1" ht="105" outlineLevel="5">
      <c r="A35" s="1"/>
      <c r="B35" s="1">
        <v>874599</v>
      </c>
      <c r="C35" s="1" t="s">
        <v>129</v>
      </c>
      <c r="D35" s="1"/>
      <c r="E35" s="2" t="s">
        <v>130</v>
      </c>
      <c r="F35" s="2" t="s">
        <v>131</v>
      </c>
      <c r="G35" s="2">
        <v>10</v>
      </c>
      <c r="H35" s="2">
        <v>0</v>
      </c>
      <c r="I35" s="1">
        <v>0</v>
      </c>
      <c r="J35" s="3" t="s">
        <v>19</v>
      </c>
      <c r="K35" s="2" t="str">
        <f>J35*1440.00</f>
        <v>0</v>
      </c>
      <c r="L35" s="5"/>
    </row>
    <row r="36" spans="1:12" customHeight="1" ht="105" outlineLevel="5">
      <c r="A36" s="1"/>
      <c r="B36" s="1">
        <v>874598</v>
      </c>
      <c r="C36" s="1" t="s">
        <v>132</v>
      </c>
      <c r="D36" s="1"/>
      <c r="E36" s="2" t="s">
        <v>133</v>
      </c>
      <c r="F36" s="2" t="s">
        <v>134</v>
      </c>
      <c r="G36" s="2">
        <v>0</v>
      </c>
      <c r="H36" s="2">
        <v>0</v>
      </c>
      <c r="I36" s="1" t="s">
        <v>114</v>
      </c>
      <c r="J36" s="3" t="s">
        <v>19</v>
      </c>
      <c r="K36" s="2" t="str">
        <f>J36*1240.00</f>
        <v>0</v>
      </c>
      <c r="L36" s="5"/>
    </row>
    <row r="37" spans="1:12" customHeight="1" ht="105" outlineLevel="5">
      <c r="A37" s="1"/>
      <c r="B37" s="1">
        <v>870287</v>
      </c>
      <c r="C37" s="1" t="s">
        <v>135</v>
      </c>
      <c r="D37" s="1"/>
      <c r="E37" s="2" t="s">
        <v>136</v>
      </c>
      <c r="F37" s="2" t="s">
        <v>137</v>
      </c>
      <c r="G37" s="2" t="s">
        <v>18</v>
      </c>
      <c r="H37" s="2">
        <v>0</v>
      </c>
      <c r="I37" s="1">
        <v>0</v>
      </c>
      <c r="J37" s="3" t="s">
        <v>19</v>
      </c>
      <c r="K37" s="2" t="str">
        <f>J37*790.00</f>
        <v>0</v>
      </c>
      <c r="L37" s="5"/>
    </row>
    <row r="38" spans="1:12" outlineLevel="3">
      <c r="A38" s="9" t="s">
        <v>138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5"/>
    </row>
    <row r="39" spans="1:12" customHeight="1" ht="105" outlineLevel="5">
      <c r="A39" s="1"/>
      <c r="B39" s="1">
        <v>870314</v>
      </c>
      <c r="C39" s="1" t="s">
        <v>139</v>
      </c>
      <c r="D39" s="1" t="s">
        <v>140</v>
      </c>
      <c r="E39" s="2" t="s">
        <v>141</v>
      </c>
      <c r="F39" s="2" t="s">
        <v>142</v>
      </c>
      <c r="G39" s="2" t="s">
        <v>18</v>
      </c>
      <c r="H39" s="2">
        <v>0</v>
      </c>
      <c r="I39" s="1">
        <v>0</v>
      </c>
      <c r="J39" s="3" t="s">
        <v>19</v>
      </c>
      <c r="K39" s="2" t="str">
        <f>J39*54.30</f>
        <v>0</v>
      </c>
      <c r="L39" s="5"/>
    </row>
    <row r="40" spans="1:12" customHeight="1" ht="105" outlineLevel="5">
      <c r="A40" s="1"/>
      <c r="B40" s="1">
        <v>879934</v>
      </c>
      <c r="C40" s="1" t="s">
        <v>143</v>
      </c>
      <c r="D40" s="1" t="s">
        <v>144</v>
      </c>
      <c r="E40" s="2" t="s">
        <v>145</v>
      </c>
      <c r="F40" s="2" t="s">
        <v>146</v>
      </c>
      <c r="G40" s="2" t="s">
        <v>18</v>
      </c>
      <c r="H40" s="2">
        <v>0</v>
      </c>
      <c r="I40" s="1">
        <v>0</v>
      </c>
      <c r="J40" s="3" t="s">
        <v>19</v>
      </c>
      <c r="K40" s="2" t="str">
        <f>J40*57.07</f>
        <v>0</v>
      </c>
      <c r="L40" s="5"/>
    </row>
    <row r="41" spans="1:12" customHeight="1" ht="105" outlineLevel="5">
      <c r="A41" s="1"/>
      <c r="B41" s="1">
        <v>870315</v>
      </c>
      <c r="C41" s="1" t="s">
        <v>147</v>
      </c>
      <c r="D41" s="1" t="s">
        <v>148</v>
      </c>
      <c r="E41" s="2" t="s">
        <v>149</v>
      </c>
      <c r="F41" s="2" t="s">
        <v>150</v>
      </c>
      <c r="G41" s="2" t="s">
        <v>18</v>
      </c>
      <c r="H41" s="2">
        <v>0</v>
      </c>
      <c r="I41" s="1">
        <v>0</v>
      </c>
      <c r="J41" s="3" t="s">
        <v>19</v>
      </c>
      <c r="K41" s="2" t="str">
        <f>J41*36.10</f>
        <v>0</v>
      </c>
      <c r="L41" s="5"/>
    </row>
    <row r="42" spans="1:12" customHeight="1" ht="105" outlineLevel="5">
      <c r="A42" s="1"/>
      <c r="B42" s="1">
        <v>870316</v>
      </c>
      <c r="C42" s="1" t="s">
        <v>151</v>
      </c>
      <c r="D42" s="1" t="s">
        <v>152</v>
      </c>
      <c r="E42" s="2" t="s">
        <v>153</v>
      </c>
      <c r="F42" s="2" t="s">
        <v>154</v>
      </c>
      <c r="G42" s="2" t="s">
        <v>18</v>
      </c>
      <c r="H42" s="2">
        <v>0</v>
      </c>
      <c r="I42" s="1">
        <v>0</v>
      </c>
      <c r="J42" s="3" t="s">
        <v>19</v>
      </c>
      <c r="K42" s="2" t="str">
        <f>J42*102.88</f>
        <v>0</v>
      </c>
      <c r="L42" s="5"/>
    </row>
    <row r="43" spans="1:12" customHeight="1" ht="105" outlineLevel="5">
      <c r="A43" s="1"/>
      <c r="B43" s="1">
        <v>883330</v>
      </c>
      <c r="C43" s="1" t="s">
        <v>155</v>
      </c>
      <c r="D43" s="1" t="s">
        <v>156</v>
      </c>
      <c r="E43" s="2" t="s">
        <v>157</v>
      </c>
      <c r="F43" s="2" t="s">
        <v>158</v>
      </c>
      <c r="G43" s="2" t="s">
        <v>18</v>
      </c>
      <c r="H43" s="2">
        <v>0</v>
      </c>
      <c r="I43" s="1">
        <v>0</v>
      </c>
      <c r="J43" s="3" t="s">
        <v>19</v>
      </c>
      <c r="K43" s="2" t="str">
        <f>J43*42.06</f>
        <v>0</v>
      </c>
      <c r="L43" s="5"/>
    </row>
    <row r="44" spans="1:12" customHeight="1" ht="105" outlineLevel="5">
      <c r="A44" s="1"/>
      <c r="B44" s="1">
        <v>883331</v>
      </c>
      <c r="C44" s="1" t="s">
        <v>159</v>
      </c>
      <c r="D44" s="1" t="s">
        <v>160</v>
      </c>
      <c r="E44" s="2" t="s">
        <v>161</v>
      </c>
      <c r="F44" s="2" t="s">
        <v>162</v>
      </c>
      <c r="G44" s="2" t="s">
        <v>18</v>
      </c>
      <c r="H44" s="2">
        <v>0</v>
      </c>
      <c r="I44" s="1">
        <v>0</v>
      </c>
      <c r="J44" s="3" t="s">
        <v>19</v>
      </c>
      <c r="K44" s="2" t="str">
        <f>J44*100.46</f>
        <v>0</v>
      </c>
      <c r="L44" s="5"/>
    </row>
    <row r="45" spans="1:12" customHeight="1" ht="105" outlineLevel="5">
      <c r="A45" s="1"/>
      <c r="B45" s="1">
        <v>870317</v>
      </c>
      <c r="C45" s="1" t="s">
        <v>163</v>
      </c>
      <c r="D45" s="1" t="s">
        <v>164</v>
      </c>
      <c r="E45" s="2" t="s">
        <v>165</v>
      </c>
      <c r="F45" s="2" t="s">
        <v>166</v>
      </c>
      <c r="G45" s="2" t="s">
        <v>18</v>
      </c>
      <c r="H45" s="2">
        <v>0</v>
      </c>
      <c r="I45" s="1">
        <v>0</v>
      </c>
      <c r="J45" s="3" t="s">
        <v>19</v>
      </c>
      <c r="K45" s="2" t="str">
        <f>J45*37.52</f>
        <v>0</v>
      </c>
      <c r="L45" s="5"/>
    </row>
    <row r="46" spans="1:12" customHeight="1" ht="105" outlineLevel="5">
      <c r="A46" s="1"/>
      <c r="B46" s="1">
        <v>870318</v>
      </c>
      <c r="C46" s="1" t="s">
        <v>167</v>
      </c>
      <c r="D46" s="1" t="s">
        <v>168</v>
      </c>
      <c r="E46" s="2" t="s">
        <v>169</v>
      </c>
      <c r="F46" s="2" t="s">
        <v>170</v>
      </c>
      <c r="G46" s="2" t="s">
        <v>18</v>
      </c>
      <c r="H46" s="2">
        <v>0</v>
      </c>
      <c r="I46" s="1">
        <v>0</v>
      </c>
      <c r="J46" s="3" t="s">
        <v>19</v>
      </c>
      <c r="K46" s="2" t="str">
        <f>J46*37.97</f>
        <v>0</v>
      </c>
      <c r="L46" s="5"/>
    </row>
    <row r="47" spans="1:12" customHeight="1" ht="105" outlineLevel="5">
      <c r="A47" s="1"/>
      <c r="B47" s="1">
        <v>879935</v>
      </c>
      <c r="C47" s="1" t="s">
        <v>171</v>
      </c>
      <c r="D47" s="1" t="s">
        <v>172</v>
      </c>
      <c r="E47" s="2" t="s">
        <v>173</v>
      </c>
      <c r="F47" s="2" t="s">
        <v>174</v>
      </c>
      <c r="G47" s="2" t="s">
        <v>18</v>
      </c>
      <c r="H47" s="2">
        <v>0</v>
      </c>
      <c r="I47" s="1">
        <v>0</v>
      </c>
      <c r="J47" s="3" t="s">
        <v>19</v>
      </c>
      <c r="K47" s="2" t="str">
        <f>J47*39.51</f>
        <v>0</v>
      </c>
      <c r="L47" s="5"/>
    </row>
    <row r="48" spans="1:12" customHeight="1" ht="105" outlineLevel="5">
      <c r="A48" s="1"/>
      <c r="B48" s="1">
        <v>879936</v>
      </c>
      <c r="C48" s="1" t="s">
        <v>175</v>
      </c>
      <c r="D48" s="1" t="s">
        <v>176</v>
      </c>
      <c r="E48" s="2" t="s">
        <v>177</v>
      </c>
      <c r="F48" s="2" t="s">
        <v>178</v>
      </c>
      <c r="G48" s="2" t="s">
        <v>68</v>
      </c>
      <c r="H48" s="2">
        <v>0</v>
      </c>
      <c r="I48" s="1">
        <v>0</v>
      </c>
      <c r="J48" s="3" t="s">
        <v>19</v>
      </c>
      <c r="K48" s="2" t="str">
        <f>J48*41.71</f>
        <v>0</v>
      </c>
      <c r="L48" s="5"/>
    </row>
    <row r="49" spans="1:12" customHeight="1" ht="105" outlineLevel="5">
      <c r="A49" s="1"/>
      <c r="B49" s="1">
        <v>954661</v>
      </c>
      <c r="C49" s="1" t="s">
        <v>179</v>
      </c>
      <c r="D49" s="1" t="s">
        <v>180</v>
      </c>
      <c r="E49" s="2" t="s">
        <v>181</v>
      </c>
      <c r="F49" s="2" t="s">
        <v>182</v>
      </c>
      <c r="G49" s="2">
        <v>0</v>
      </c>
      <c r="H49" s="2">
        <v>0</v>
      </c>
      <c r="I49" s="1">
        <v>0</v>
      </c>
      <c r="J49" s="3" t="s">
        <v>19</v>
      </c>
      <c r="K49" s="2" t="str">
        <f>J49*59.11</f>
        <v>0</v>
      </c>
      <c r="L49" s="5"/>
    </row>
    <row r="50" spans="1:12" customHeight="1" ht="105" outlineLevel="5">
      <c r="A50" s="1"/>
      <c r="B50" s="1">
        <v>954662</v>
      </c>
      <c r="C50" s="1" t="s">
        <v>183</v>
      </c>
      <c r="D50" s="1" t="s">
        <v>184</v>
      </c>
      <c r="E50" s="2" t="s">
        <v>185</v>
      </c>
      <c r="F50" s="2" t="s">
        <v>174</v>
      </c>
      <c r="G50" s="2" t="s">
        <v>18</v>
      </c>
      <c r="H50" s="2">
        <v>0</v>
      </c>
      <c r="I50" s="1">
        <v>0</v>
      </c>
      <c r="J50" s="3" t="s">
        <v>19</v>
      </c>
      <c r="K50" s="2" t="str">
        <f>J50*39.51</f>
        <v>0</v>
      </c>
      <c r="L50" s="5"/>
    </row>
    <row r="51" spans="1:12" customHeight="1" ht="105" outlineLevel="5">
      <c r="A51" s="1"/>
      <c r="B51" s="1">
        <v>870319</v>
      </c>
      <c r="C51" s="1" t="s">
        <v>186</v>
      </c>
      <c r="D51" s="1" t="s">
        <v>187</v>
      </c>
      <c r="E51" s="2" t="s">
        <v>188</v>
      </c>
      <c r="F51" s="2" t="s">
        <v>189</v>
      </c>
      <c r="G51" s="2" t="s">
        <v>190</v>
      </c>
      <c r="H51" s="2">
        <v>0</v>
      </c>
      <c r="I51" s="1">
        <v>0</v>
      </c>
      <c r="J51" s="3" t="s">
        <v>19</v>
      </c>
      <c r="K51" s="2" t="str">
        <f>J51*30.51</f>
        <v>0</v>
      </c>
      <c r="L51" s="5"/>
    </row>
    <row r="52" spans="1:12" customHeight="1" ht="105" outlineLevel="5">
      <c r="A52" s="1"/>
      <c r="B52" s="1">
        <v>954663</v>
      </c>
      <c r="C52" s="1" t="s">
        <v>191</v>
      </c>
      <c r="D52" s="1" t="s">
        <v>192</v>
      </c>
      <c r="E52" s="2" t="s">
        <v>193</v>
      </c>
      <c r="F52" s="2" t="s">
        <v>194</v>
      </c>
      <c r="G52" s="2">
        <v>0</v>
      </c>
      <c r="H52" s="2">
        <v>0</v>
      </c>
      <c r="I52" s="1">
        <v>0</v>
      </c>
      <c r="J52" s="3" t="s">
        <v>19</v>
      </c>
      <c r="K52" s="2" t="str">
        <f>J52*38.63</f>
        <v>0</v>
      </c>
      <c r="L52" s="5"/>
    </row>
    <row r="53" spans="1:12" customHeight="1" ht="105" outlineLevel="5">
      <c r="A53" s="1"/>
      <c r="B53" s="1">
        <v>870320</v>
      </c>
      <c r="C53" s="1" t="s">
        <v>195</v>
      </c>
      <c r="D53" s="1" t="s">
        <v>196</v>
      </c>
      <c r="E53" s="2" t="s">
        <v>197</v>
      </c>
      <c r="F53" s="2" t="s">
        <v>198</v>
      </c>
      <c r="G53" s="2" t="s">
        <v>190</v>
      </c>
      <c r="H53" s="2">
        <v>0</v>
      </c>
      <c r="I53" s="1">
        <v>0</v>
      </c>
      <c r="J53" s="3" t="s">
        <v>19</v>
      </c>
      <c r="K53" s="2" t="str">
        <f>J53*32.91</f>
        <v>0</v>
      </c>
      <c r="L53" s="5"/>
    </row>
    <row r="54" spans="1:12" customHeight="1" ht="105" outlineLevel="5">
      <c r="A54" s="1"/>
      <c r="B54" s="1">
        <v>882678</v>
      </c>
      <c r="C54" s="1" t="s">
        <v>199</v>
      </c>
      <c r="D54" s="1" t="s">
        <v>200</v>
      </c>
      <c r="E54" s="2" t="s">
        <v>201</v>
      </c>
      <c r="F54" s="2" t="s">
        <v>202</v>
      </c>
      <c r="G54" s="2" t="s">
        <v>114</v>
      </c>
      <c r="H54" s="2">
        <v>0</v>
      </c>
      <c r="I54" s="1">
        <v>0</v>
      </c>
      <c r="J54" s="3" t="s">
        <v>19</v>
      </c>
      <c r="K54" s="2" t="str">
        <f>J54*129.51</f>
        <v>0</v>
      </c>
      <c r="L54" s="5"/>
    </row>
    <row r="55" spans="1:12" customHeight="1" ht="105" outlineLevel="5">
      <c r="A55" s="1"/>
      <c r="B55" s="1">
        <v>882679</v>
      </c>
      <c r="C55" s="1" t="s">
        <v>203</v>
      </c>
      <c r="D55" s="1" t="s">
        <v>204</v>
      </c>
      <c r="E55" s="2" t="s">
        <v>205</v>
      </c>
      <c r="F55" s="2" t="s">
        <v>206</v>
      </c>
      <c r="G55" s="2" t="s">
        <v>68</v>
      </c>
      <c r="H55" s="2">
        <v>0</v>
      </c>
      <c r="I55" s="1">
        <v>0</v>
      </c>
      <c r="J55" s="3" t="s">
        <v>19</v>
      </c>
      <c r="K55" s="2" t="str">
        <f>J55*100.78</f>
        <v>0</v>
      </c>
      <c r="L55" s="5"/>
    </row>
    <row r="56" spans="1:12" customHeight="1" ht="105" outlineLevel="5">
      <c r="A56" s="1"/>
      <c r="B56" s="1">
        <v>870321</v>
      </c>
      <c r="C56" s="1" t="s">
        <v>207</v>
      </c>
      <c r="D56" s="1" t="s">
        <v>208</v>
      </c>
      <c r="E56" s="2" t="s">
        <v>209</v>
      </c>
      <c r="F56" s="2" t="s">
        <v>210</v>
      </c>
      <c r="G56" s="2" t="s">
        <v>18</v>
      </c>
      <c r="H56" s="2">
        <v>0</v>
      </c>
      <c r="I56" s="1">
        <v>0</v>
      </c>
      <c r="J56" s="3" t="s">
        <v>19</v>
      </c>
      <c r="K56" s="2" t="str">
        <f>J56*97.58</f>
        <v>0</v>
      </c>
      <c r="L56" s="5"/>
    </row>
    <row r="57" spans="1:12" customHeight="1" ht="105" outlineLevel="5">
      <c r="A57" s="1"/>
      <c r="B57" s="1">
        <v>882680</v>
      </c>
      <c r="C57" s="1" t="s">
        <v>211</v>
      </c>
      <c r="D57" s="1" t="s">
        <v>212</v>
      </c>
      <c r="E57" s="2" t="s">
        <v>213</v>
      </c>
      <c r="F57" s="2" t="s">
        <v>214</v>
      </c>
      <c r="G57" s="2" t="s">
        <v>68</v>
      </c>
      <c r="H57" s="2">
        <v>0</v>
      </c>
      <c r="I57" s="1">
        <v>0</v>
      </c>
      <c r="J57" s="3" t="s">
        <v>19</v>
      </c>
      <c r="K57" s="2" t="str">
        <f>J57*169.02</f>
        <v>0</v>
      </c>
      <c r="L57" s="5"/>
    </row>
    <row r="58" spans="1:12" customHeight="1" ht="105" outlineLevel="5">
      <c r="A58" s="1"/>
      <c r="B58" s="1">
        <v>870322</v>
      </c>
      <c r="C58" s="1" t="s">
        <v>215</v>
      </c>
      <c r="D58" s="1" t="s">
        <v>216</v>
      </c>
      <c r="E58" s="2" t="s">
        <v>217</v>
      </c>
      <c r="F58" s="2" t="s">
        <v>218</v>
      </c>
      <c r="G58" s="2" t="s">
        <v>89</v>
      </c>
      <c r="H58" s="2">
        <v>0</v>
      </c>
      <c r="I58" s="1">
        <v>0</v>
      </c>
      <c r="J58" s="3" t="s">
        <v>19</v>
      </c>
      <c r="K58" s="2" t="str">
        <f>J58*116.95</f>
        <v>0</v>
      </c>
      <c r="L58" s="5"/>
    </row>
    <row r="59" spans="1:12" customHeight="1" ht="105" outlineLevel="5">
      <c r="A59" s="1"/>
      <c r="B59" s="1">
        <v>954664</v>
      </c>
      <c r="C59" s="1" t="s">
        <v>219</v>
      </c>
      <c r="D59" s="1" t="s">
        <v>220</v>
      </c>
      <c r="E59" s="2" t="s">
        <v>221</v>
      </c>
      <c r="F59" s="2" t="s">
        <v>222</v>
      </c>
      <c r="G59" s="2" t="s">
        <v>114</v>
      </c>
      <c r="H59" s="2">
        <v>0</v>
      </c>
      <c r="I59" s="1">
        <v>0</v>
      </c>
      <c r="J59" s="3" t="s">
        <v>19</v>
      </c>
      <c r="K59" s="2" t="str">
        <f>J59*252.43</f>
        <v>0</v>
      </c>
      <c r="L59" s="5"/>
    </row>
    <row r="60" spans="1:12" customHeight="1" ht="105" outlineLevel="5">
      <c r="A60" s="1"/>
      <c r="B60" s="1">
        <v>954665</v>
      </c>
      <c r="C60" s="1" t="s">
        <v>223</v>
      </c>
      <c r="D60" s="1" t="s">
        <v>224</v>
      </c>
      <c r="E60" s="2" t="s">
        <v>225</v>
      </c>
      <c r="F60" s="2" t="s">
        <v>222</v>
      </c>
      <c r="G60" s="2" t="s">
        <v>114</v>
      </c>
      <c r="H60" s="2">
        <v>0</v>
      </c>
      <c r="I60" s="1">
        <v>0</v>
      </c>
      <c r="J60" s="3" t="s">
        <v>19</v>
      </c>
      <c r="K60" s="2" t="str">
        <f>J60*252.43</f>
        <v>0</v>
      </c>
      <c r="L60" s="5"/>
    </row>
    <row r="61" spans="1:12" customHeight="1" ht="105" outlineLevel="5">
      <c r="A61" s="1"/>
      <c r="B61" s="1">
        <v>954666</v>
      </c>
      <c r="C61" s="1" t="s">
        <v>226</v>
      </c>
      <c r="D61" s="1" t="s">
        <v>227</v>
      </c>
      <c r="E61" s="2" t="s">
        <v>228</v>
      </c>
      <c r="F61" s="2" t="s">
        <v>229</v>
      </c>
      <c r="G61" s="2" t="s">
        <v>114</v>
      </c>
      <c r="H61" s="2">
        <v>0</v>
      </c>
      <c r="I61" s="1">
        <v>0</v>
      </c>
      <c r="J61" s="3" t="s">
        <v>19</v>
      </c>
      <c r="K61" s="2" t="str">
        <f>J61*333.65</f>
        <v>0</v>
      </c>
      <c r="L61" s="5"/>
    </row>
    <row r="62" spans="1:12" customHeight="1" ht="105" outlineLevel="5">
      <c r="A62" s="1"/>
      <c r="B62" s="1">
        <v>954667</v>
      </c>
      <c r="C62" s="1" t="s">
        <v>230</v>
      </c>
      <c r="D62" s="1" t="s">
        <v>231</v>
      </c>
      <c r="E62" s="2" t="s">
        <v>232</v>
      </c>
      <c r="F62" s="2" t="s">
        <v>222</v>
      </c>
      <c r="G62" s="2" t="s">
        <v>114</v>
      </c>
      <c r="H62" s="2">
        <v>0</v>
      </c>
      <c r="I62" s="1">
        <v>0</v>
      </c>
      <c r="J62" s="3" t="s">
        <v>19</v>
      </c>
      <c r="K62" s="2" t="str">
        <f>J62*252.43</f>
        <v>0</v>
      </c>
      <c r="L62" s="5"/>
    </row>
    <row r="63" spans="1:12" customHeight="1" ht="105" outlineLevel="5">
      <c r="A63" s="1"/>
      <c r="B63" s="1">
        <v>954668</v>
      </c>
      <c r="C63" s="1" t="s">
        <v>233</v>
      </c>
      <c r="D63" s="1" t="s">
        <v>234</v>
      </c>
      <c r="E63" s="2" t="s">
        <v>235</v>
      </c>
      <c r="F63" s="2" t="s">
        <v>222</v>
      </c>
      <c r="G63" s="2" t="s">
        <v>89</v>
      </c>
      <c r="H63" s="2">
        <v>0</v>
      </c>
      <c r="I63" s="1">
        <v>0</v>
      </c>
      <c r="J63" s="3" t="s">
        <v>19</v>
      </c>
      <c r="K63" s="2" t="str">
        <f>J63*252.43</f>
        <v>0</v>
      </c>
      <c r="L63" s="5"/>
    </row>
    <row r="64" spans="1:12" customHeight="1" ht="105" outlineLevel="5">
      <c r="A64" s="1"/>
      <c r="B64" s="1">
        <v>870323</v>
      </c>
      <c r="C64" s="1" t="s">
        <v>236</v>
      </c>
      <c r="D64" s="1" t="s">
        <v>237</v>
      </c>
      <c r="E64" s="2" t="s">
        <v>238</v>
      </c>
      <c r="F64" s="2" t="s">
        <v>239</v>
      </c>
      <c r="G64" s="2" t="s">
        <v>18</v>
      </c>
      <c r="H64" s="2">
        <v>0</v>
      </c>
      <c r="I64" s="1">
        <v>0</v>
      </c>
      <c r="J64" s="3" t="s">
        <v>19</v>
      </c>
      <c r="K64" s="2" t="str">
        <f>J64*68.93</f>
        <v>0</v>
      </c>
      <c r="L64" s="5"/>
    </row>
    <row r="65" spans="1:12" customHeight="1" ht="105" outlineLevel="5">
      <c r="A65" s="1"/>
      <c r="B65" s="1">
        <v>870324</v>
      </c>
      <c r="C65" s="1" t="s">
        <v>240</v>
      </c>
      <c r="D65" s="1" t="s">
        <v>241</v>
      </c>
      <c r="E65" s="2" t="s">
        <v>242</v>
      </c>
      <c r="F65" s="2" t="s">
        <v>239</v>
      </c>
      <c r="G65" s="2" t="s">
        <v>18</v>
      </c>
      <c r="H65" s="2">
        <v>0</v>
      </c>
      <c r="I65" s="1">
        <v>0</v>
      </c>
      <c r="J65" s="3" t="s">
        <v>19</v>
      </c>
      <c r="K65" s="2" t="str">
        <f>J65*68.93</f>
        <v>0</v>
      </c>
      <c r="L65" s="5"/>
    </row>
    <row r="66" spans="1:12" customHeight="1" ht="105" outlineLevel="5">
      <c r="A66" s="1"/>
      <c r="B66" s="1">
        <v>879937</v>
      </c>
      <c r="C66" s="1" t="s">
        <v>243</v>
      </c>
      <c r="D66" s="1" t="s">
        <v>244</v>
      </c>
      <c r="E66" s="2" t="s">
        <v>245</v>
      </c>
      <c r="F66" s="2" t="s">
        <v>246</v>
      </c>
      <c r="G66" s="2" t="s">
        <v>18</v>
      </c>
      <c r="H66" s="2">
        <v>0</v>
      </c>
      <c r="I66" s="1">
        <v>0</v>
      </c>
      <c r="J66" s="3" t="s">
        <v>19</v>
      </c>
      <c r="K66" s="2" t="str">
        <f>J66*85.91</f>
        <v>0</v>
      </c>
      <c r="L66" s="5"/>
    </row>
    <row r="67" spans="1:12" customHeight="1" ht="105" outlineLevel="5">
      <c r="A67" s="1"/>
      <c r="B67" s="1">
        <v>879938</v>
      </c>
      <c r="C67" s="1" t="s">
        <v>247</v>
      </c>
      <c r="D67" s="1" t="s">
        <v>248</v>
      </c>
      <c r="E67" s="2" t="s">
        <v>249</v>
      </c>
      <c r="F67" s="2" t="s">
        <v>250</v>
      </c>
      <c r="G67" s="2">
        <v>0</v>
      </c>
      <c r="H67" s="2">
        <v>0</v>
      </c>
      <c r="I67" s="1">
        <v>0</v>
      </c>
      <c r="J67" s="3" t="s">
        <v>19</v>
      </c>
      <c r="K67" s="2" t="str">
        <f>J67*68.03</f>
        <v>0</v>
      </c>
      <c r="L67" s="5"/>
    </row>
    <row r="68" spans="1:12" customHeight="1" ht="105" outlineLevel="5">
      <c r="A68" s="1"/>
      <c r="B68" s="1">
        <v>870325</v>
      </c>
      <c r="C68" s="1" t="s">
        <v>251</v>
      </c>
      <c r="D68" s="1" t="s">
        <v>252</v>
      </c>
      <c r="E68" s="2" t="s">
        <v>253</v>
      </c>
      <c r="F68" s="2" t="s">
        <v>254</v>
      </c>
      <c r="G68" s="2" t="s">
        <v>18</v>
      </c>
      <c r="H68" s="2">
        <v>0</v>
      </c>
      <c r="I68" s="1">
        <v>0</v>
      </c>
      <c r="J68" s="3" t="s">
        <v>19</v>
      </c>
      <c r="K68" s="2" t="str">
        <f>J68*61.46</f>
        <v>0</v>
      </c>
      <c r="L68" s="5"/>
    </row>
    <row r="69" spans="1:12" customHeight="1" ht="105" outlineLevel="5">
      <c r="A69" s="1"/>
      <c r="B69" s="1">
        <v>870326</v>
      </c>
      <c r="C69" s="1" t="s">
        <v>255</v>
      </c>
      <c r="D69" s="1" t="s">
        <v>256</v>
      </c>
      <c r="E69" s="2" t="s">
        <v>257</v>
      </c>
      <c r="F69" s="2" t="s">
        <v>254</v>
      </c>
      <c r="G69" s="2" t="s">
        <v>18</v>
      </c>
      <c r="H69" s="2">
        <v>0</v>
      </c>
      <c r="I69" s="1">
        <v>0</v>
      </c>
      <c r="J69" s="3" t="s">
        <v>19</v>
      </c>
      <c r="K69" s="2" t="str">
        <f>J69*61.46</f>
        <v>0</v>
      </c>
      <c r="L69" s="5"/>
    </row>
    <row r="70" spans="1:12" customHeight="1" ht="105" outlineLevel="5">
      <c r="A70" s="1"/>
      <c r="B70" s="1">
        <v>877969</v>
      </c>
      <c r="C70" s="1" t="s">
        <v>258</v>
      </c>
      <c r="D70" s="1" t="s">
        <v>259</v>
      </c>
      <c r="E70" s="2" t="s">
        <v>260</v>
      </c>
      <c r="F70" s="2" t="s">
        <v>261</v>
      </c>
      <c r="G70" s="2" t="s">
        <v>68</v>
      </c>
      <c r="H70" s="2">
        <v>0</v>
      </c>
      <c r="I70" s="1">
        <v>0</v>
      </c>
      <c r="J70" s="3" t="s">
        <v>19</v>
      </c>
      <c r="K70" s="2" t="str">
        <f>J70*124.21</f>
        <v>0</v>
      </c>
      <c r="L70" s="5"/>
    </row>
    <row r="71" spans="1:12" customHeight="1" ht="105" outlineLevel="5">
      <c r="A71" s="1"/>
      <c r="B71" s="1">
        <v>877970</v>
      </c>
      <c r="C71" s="1" t="s">
        <v>262</v>
      </c>
      <c r="D71" s="1" t="s">
        <v>263</v>
      </c>
      <c r="E71" s="2" t="s">
        <v>264</v>
      </c>
      <c r="F71" s="2" t="s">
        <v>265</v>
      </c>
      <c r="G71" s="2" t="s">
        <v>68</v>
      </c>
      <c r="H71" s="2">
        <v>0</v>
      </c>
      <c r="I71" s="1">
        <v>0</v>
      </c>
      <c r="J71" s="3" t="s">
        <v>19</v>
      </c>
      <c r="K71" s="2" t="str">
        <f>J71*123.78</f>
        <v>0</v>
      </c>
      <c r="L71" s="5"/>
    </row>
    <row r="72" spans="1:12" customHeight="1" ht="105" outlineLevel="5">
      <c r="A72" s="1"/>
      <c r="B72" s="1">
        <v>870327</v>
      </c>
      <c r="C72" s="1" t="s">
        <v>266</v>
      </c>
      <c r="D72" s="1" t="s">
        <v>267</v>
      </c>
      <c r="E72" s="2" t="s">
        <v>268</v>
      </c>
      <c r="F72" s="2" t="s">
        <v>269</v>
      </c>
      <c r="G72" s="2" t="s">
        <v>18</v>
      </c>
      <c r="H72" s="2">
        <v>0</v>
      </c>
      <c r="I72" s="1">
        <v>0</v>
      </c>
      <c r="J72" s="3" t="s">
        <v>19</v>
      </c>
      <c r="K72" s="2" t="str">
        <f>J72*207.70</f>
        <v>0</v>
      </c>
      <c r="L72" s="5"/>
    </row>
    <row r="73" spans="1:12" customHeight="1" ht="105" outlineLevel="5">
      <c r="A73" s="1"/>
      <c r="B73" s="1">
        <v>870328</v>
      </c>
      <c r="C73" s="1" t="s">
        <v>270</v>
      </c>
      <c r="D73" s="1" t="s">
        <v>271</v>
      </c>
      <c r="E73" s="2" t="s">
        <v>272</v>
      </c>
      <c r="F73" s="2" t="s">
        <v>273</v>
      </c>
      <c r="G73" s="2" t="s">
        <v>89</v>
      </c>
      <c r="H73" s="2">
        <v>0</v>
      </c>
      <c r="I73" s="1">
        <v>0</v>
      </c>
      <c r="J73" s="3" t="s">
        <v>19</v>
      </c>
      <c r="K73" s="2" t="str">
        <f>J73*175.12</f>
        <v>0</v>
      </c>
      <c r="L73" s="5"/>
    </row>
    <row r="74" spans="1:12" customHeight="1" ht="105" outlineLevel="5">
      <c r="A74" s="1"/>
      <c r="B74" s="1">
        <v>954669</v>
      </c>
      <c r="C74" s="1" t="s">
        <v>274</v>
      </c>
      <c r="D74" s="1" t="s">
        <v>275</v>
      </c>
      <c r="E74" s="2" t="s">
        <v>276</v>
      </c>
      <c r="F74" s="2" t="s">
        <v>277</v>
      </c>
      <c r="G74" s="2" t="s">
        <v>68</v>
      </c>
      <c r="H74" s="2">
        <v>0</v>
      </c>
      <c r="I74" s="1">
        <v>0</v>
      </c>
      <c r="J74" s="3" t="s">
        <v>19</v>
      </c>
      <c r="K74" s="2" t="str">
        <f>J74*119.72</f>
        <v>0</v>
      </c>
      <c r="L74" s="5"/>
    </row>
    <row r="75" spans="1:12" customHeight="1" ht="105" outlineLevel="5">
      <c r="A75" s="1"/>
      <c r="B75" s="1">
        <v>954670</v>
      </c>
      <c r="C75" s="1" t="s">
        <v>278</v>
      </c>
      <c r="D75" s="1" t="s">
        <v>279</v>
      </c>
      <c r="E75" s="2" t="s">
        <v>280</v>
      </c>
      <c r="F75" s="2" t="s">
        <v>281</v>
      </c>
      <c r="G75" s="2">
        <v>0</v>
      </c>
      <c r="H75" s="2">
        <v>0</v>
      </c>
      <c r="I75" s="1">
        <v>0</v>
      </c>
      <c r="J75" s="3" t="s">
        <v>19</v>
      </c>
      <c r="K75" s="2" t="str">
        <f>J75*259.01</f>
        <v>0</v>
      </c>
      <c r="L75" s="5"/>
    </row>
    <row r="76" spans="1:12" customHeight="1" ht="105" outlineLevel="5">
      <c r="A76" s="1"/>
      <c r="B76" s="1">
        <v>879939</v>
      </c>
      <c r="C76" s="1" t="s">
        <v>282</v>
      </c>
      <c r="D76" s="1" t="s">
        <v>283</v>
      </c>
      <c r="E76" s="2" t="s">
        <v>284</v>
      </c>
      <c r="F76" s="2" t="s">
        <v>285</v>
      </c>
      <c r="G76" s="2" t="s">
        <v>114</v>
      </c>
      <c r="H76" s="2">
        <v>0</v>
      </c>
      <c r="I76" s="1">
        <v>0</v>
      </c>
      <c r="J76" s="3" t="s">
        <v>19</v>
      </c>
      <c r="K76" s="2" t="str">
        <f>J76*260.34</f>
        <v>0</v>
      </c>
      <c r="L76" s="5"/>
    </row>
    <row r="77" spans="1:12" customHeight="1" ht="105" outlineLevel="5">
      <c r="A77" s="1"/>
      <c r="B77" s="1">
        <v>879940</v>
      </c>
      <c r="C77" s="1" t="s">
        <v>286</v>
      </c>
      <c r="D77" s="1" t="s">
        <v>287</v>
      </c>
      <c r="E77" s="2" t="s">
        <v>288</v>
      </c>
      <c r="F77" s="2" t="s">
        <v>289</v>
      </c>
      <c r="G77" s="2" t="s">
        <v>89</v>
      </c>
      <c r="H77" s="2">
        <v>0</v>
      </c>
      <c r="I77" s="1">
        <v>0</v>
      </c>
      <c r="J77" s="3" t="s">
        <v>19</v>
      </c>
      <c r="K77" s="2" t="str">
        <f>J77*428.03</f>
        <v>0</v>
      </c>
      <c r="L77" s="5"/>
    </row>
    <row r="78" spans="1:12" customHeight="1" ht="105" outlineLevel="5">
      <c r="A78" s="1"/>
      <c r="B78" s="1">
        <v>879941</v>
      </c>
      <c r="C78" s="1" t="s">
        <v>290</v>
      </c>
      <c r="D78" s="1" t="s">
        <v>291</v>
      </c>
      <c r="E78" s="2" t="s">
        <v>292</v>
      </c>
      <c r="F78" s="2" t="s">
        <v>293</v>
      </c>
      <c r="G78" s="2" t="s">
        <v>114</v>
      </c>
      <c r="H78" s="2">
        <v>0</v>
      </c>
      <c r="I78" s="1">
        <v>0</v>
      </c>
      <c r="J78" s="3" t="s">
        <v>19</v>
      </c>
      <c r="K78" s="2" t="str">
        <f>J78*281.10</f>
        <v>0</v>
      </c>
      <c r="L78" s="5"/>
    </row>
    <row r="79" spans="1:12" customHeight="1" ht="105" outlineLevel="5">
      <c r="A79" s="1"/>
      <c r="B79" s="1">
        <v>879942</v>
      </c>
      <c r="C79" s="1" t="s">
        <v>294</v>
      </c>
      <c r="D79" s="1" t="s">
        <v>295</v>
      </c>
      <c r="E79" s="2" t="s">
        <v>296</v>
      </c>
      <c r="F79" s="2" t="s">
        <v>297</v>
      </c>
      <c r="G79" s="2" t="s">
        <v>114</v>
      </c>
      <c r="H79" s="2">
        <v>0</v>
      </c>
      <c r="I79" s="1">
        <v>0</v>
      </c>
      <c r="J79" s="3" t="s">
        <v>19</v>
      </c>
      <c r="K79" s="2" t="str">
        <f>J79*280.27</f>
        <v>0</v>
      </c>
      <c r="L79" s="5"/>
    </row>
    <row r="80" spans="1:12" customHeight="1" ht="105" outlineLevel="5">
      <c r="A80" s="1"/>
      <c r="B80" s="1">
        <v>954671</v>
      </c>
      <c r="C80" s="1" t="s">
        <v>298</v>
      </c>
      <c r="D80" s="1" t="s">
        <v>299</v>
      </c>
      <c r="E80" s="2" t="s">
        <v>300</v>
      </c>
      <c r="F80" s="2" t="s">
        <v>301</v>
      </c>
      <c r="G80" s="2" t="s">
        <v>18</v>
      </c>
      <c r="H80" s="2">
        <v>0</v>
      </c>
      <c r="I80" s="1">
        <v>0</v>
      </c>
      <c r="J80" s="3" t="s">
        <v>19</v>
      </c>
      <c r="K80" s="2" t="str">
        <f>J80*112.47</f>
        <v>0</v>
      </c>
      <c r="L80" s="5"/>
    </row>
    <row r="81" spans="1:12" customHeight="1" ht="105" outlineLevel="5">
      <c r="A81" s="1"/>
      <c r="B81" s="1">
        <v>870329</v>
      </c>
      <c r="C81" s="1" t="s">
        <v>302</v>
      </c>
      <c r="D81" s="1" t="s">
        <v>303</v>
      </c>
      <c r="E81" s="2" t="s">
        <v>304</v>
      </c>
      <c r="F81" s="2" t="s">
        <v>305</v>
      </c>
      <c r="G81" s="2" t="s">
        <v>114</v>
      </c>
      <c r="H81" s="2">
        <v>0</v>
      </c>
      <c r="I81" s="1">
        <v>0</v>
      </c>
      <c r="J81" s="3" t="s">
        <v>19</v>
      </c>
      <c r="K81" s="2" t="str">
        <f>J81*153.65</f>
        <v>0</v>
      </c>
      <c r="L81" s="5"/>
    </row>
    <row r="82" spans="1:12" customHeight="1" ht="105" outlineLevel="5">
      <c r="A82" s="1"/>
      <c r="B82" s="1">
        <v>870330</v>
      </c>
      <c r="C82" s="1" t="s">
        <v>306</v>
      </c>
      <c r="D82" s="1" t="s">
        <v>307</v>
      </c>
      <c r="E82" s="2" t="s">
        <v>308</v>
      </c>
      <c r="F82" s="2" t="s">
        <v>309</v>
      </c>
      <c r="G82" s="2" t="s">
        <v>18</v>
      </c>
      <c r="H82" s="2">
        <v>0</v>
      </c>
      <c r="I82" s="1">
        <v>0</v>
      </c>
      <c r="J82" s="3" t="s">
        <v>19</v>
      </c>
      <c r="K82" s="2" t="str">
        <f>J82*230.66</f>
        <v>0</v>
      </c>
      <c r="L82" s="5"/>
    </row>
    <row r="83" spans="1:12" customHeight="1" ht="105" outlineLevel="5">
      <c r="A83" s="1"/>
      <c r="B83" s="1">
        <v>879943</v>
      </c>
      <c r="C83" s="1" t="s">
        <v>310</v>
      </c>
      <c r="D83" s="1" t="s">
        <v>311</v>
      </c>
      <c r="E83" s="2" t="s">
        <v>312</v>
      </c>
      <c r="F83" s="2" t="s">
        <v>313</v>
      </c>
      <c r="G83" s="2" t="s">
        <v>18</v>
      </c>
      <c r="H83" s="2">
        <v>0</v>
      </c>
      <c r="I83" s="1">
        <v>0</v>
      </c>
      <c r="J83" s="3" t="s">
        <v>19</v>
      </c>
      <c r="K83" s="2" t="str">
        <f>J83*38.87</f>
        <v>0</v>
      </c>
      <c r="L83" s="5"/>
    </row>
    <row r="84" spans="1:12" customHeight="1" ht="105" outlineLevel="5">
      <c r="A84" s="1"/>
      <c r="B84" s="1">
        <v>870331</v>
      </c>
      <c r="C84" s="1" t="s">
        <v>314</v>
      </c>
      <c r="D84" s="1" t="s">
        <v>315</v>
      </c>
      <c r="E84" s="2" t="s">
        <v>316</v>
      </c>
      <c r="F84" s="2" t="s">
        <v>317</v>
      </c>
      <c r="G84" s="2" t="s">
        <v>18</v>
      </c>
      <c r="H84" s="2">
        <v>0</v>
      </c>
      <c r="I84" s="1">
        <v>0</v>
      </c>
      <c r="J84" s="3" t="s">
        <v>19</v>
      </c>
      <c r="K84" s="2" t="str">
        <f>J84*46.99</f>
        <v>0</v>
      </c>
      <c r="L84" s="5"/>
    </row>
    <row r="85" spans="1:12" customHeight="1" ht="105" outlineLevel="5">
      <c r="A85" s="1"/>
      <c r="B85" s="1">
        <v>879944</v>
      </c>
      <c r="C85" s="1" t="s">
        <v>318</v>
      </c>
      <c r="D85" s="1" t="s">
        <v>319</v>
      </c>
      <c r="E85" s="2" t="s">
        <v>320</v>
      </c>
      <c r="F85" s="2" t="s">
        <v>321</v>
      </c>
      <c r="G85" s="2" t="s">
        <v>18</v>
      </c>
      <c r="H85" s="2">
        <v>0</v>
      </c>
      <c r="I85" s="1">
        <v>0</v>
      </c>
      <c r="J85" s="3" t="s">
        <v>19</v>
      </c>
      <c r="K85" s="2" t="str">
        <f>J85*49.64</f>
        <v>0</v>
      </c>
      <c r="L85" s="5"/>
    </row>
    <row r="86" spans="1:12" customHeight="1" ht="105" outlineLevel="5">
      <c r="A86" s="1"/>
      <c r="B86" s="1">
        <v>870332</v>
      </c>
      <c r="C86" s="1" t="s">
        <v>322</v>
      </c>
      <c r="D86" s="1" t="s">
        <v>323</v>
      </c>
      <c r="E86" s="2" t="s">
        <v>324</v>
      </c>
      <c r="F86" s="2" t="s">
        <v>325</v>
      </c>
      <c r="G86" s="2" t="s">
        <v>68</v>
      </c>
      <c r="H86" s="2">
        <v>0</v>
      </c>
      <c r="I86" s="1">
        <v>0</v>
      </c>
      <c r="J86" s="3" t="s">
        <v>19</v>
      </c>
      <c r="K86" s="2" t="str">
        <f>J86*77.17</f>
        <v>0</v>
      </c>
      <c r="L86" s="5"/>
    </row>
    <row r="87" spans="1:12" customHeight="1" ht="105" outlineLevel="5">
      <c r="A87" s="1"/>
      <c r="B87" s="1">
        <v>870333</v>
      </c>
      <c r="C87" s="1" t="s">
        <v>326</v>
      </c>
      <c r="D87" s="1" t="s">
        <v>327</v>
      </c>
      <c r="E87" s="2" t="s">
        <v>328</v>
      </c>
      <c r="F87" s="2" t="s">
        <v>329</v>
      </c>
      <c r="G87" s="2" t="s">
        <v>114</v>
      </c>
      <c r="H87" s="2">
        <v>0</v>
      </c>
      <c r="I87" s="1">
        <v>0</v>
      </c>
      <c r="J87" s="3" t="s">
        <v>19</v>
      </c>
      <c r="K87" s="2" t="str">
        <f>J87*92.19</f>
        <v>0</v>
      </c>
      <c r="L87" s="5"/>
    </row>
    <row r="88" spans="1:12" customHeight="1" ht="105" outlineLevel="5">
      <c r="A88" s="1"/>
      <c r="B88" s="1">
        <v>870334</v>
      </c>
      <c r="C88" s="1" t="s">
        <v>330</v>
      </c>
      <c r="D88" s="1" t="s">
        <v>331</v>
      </c>
      <c r="E88" s="2" t="s">
        <v>332</v>
      </c>
      <c r="F88" s="2" t="s">
        <v>333</v>
      </c>
      <c r="G88" s="2" t="s">
        <v>18</v>
      </c>
      <c r="H88" s="2">
        <v>0</v>
      </c>
      <c r="I88" s="1">
        <v>0</v>
      </c>
      <c r="J88" s="3" t="s">
        <v>19</v>
      </c>
      <c r="K88" s="2" t="str">
        <f>J88*10.82</f>
        <v>0</v>
      </c>
      <c r="L88" s="5"/>
    </row>
    <row r="89" spans="1:12" customHeight="1" ht="105" outlineLevel="5">
      <c r="A89" s="1"/>
      <c r="B89" s="1">
        <v>879945</v>
      </c>
      <c r="C89" s="1" t="s">
        <v>334</v>
      </c>
      <c r="D89" s="1" t="s">
        <v>335</v>
      </c>
      <c r="E89" s="2" t="s">
        <v>336</v>
      </c>
      <c r="F89" s="2" t="s">
        <v>337</v>
      </c>
      <c r="G89" s="2" t="s">
        <v>18</v>
      </c>
      <c r="H89" s="2">
        <v>0</v>
      </c>
      <c r="I89" s="1">
        <v>0</v>
      </c>
      <c r="J89" s="3" t="s">
        <v>19</v>
      </c>
      <c r="K89" s="2" t="str">
        <f>J89*12.62</f>
        <v>0</v>
      </c>
      <c r="L89" s="5"/>
    </row>
    <row r="90" spans="1:12" customHeight="1" ht="105" outlineLevel="5">
      <c r="A90" s="1"/>
      <c r="B90" s="1">
        <v>870335</v>
      </c>
      <c r="C90" s="1" t="s">
        <v>338</v>
      </c>
      <c r="D90" s="1" t="s">
        <v>339</v>
      </c>
      <c r="E90" s="2" t="s">
        <v>340</v>
      </c>
      <c r="F90" s="2" t="s">
        <v>341</v>
      </c>
      <c r="G90" s="2" t="s">
        <v>18</v>
      </c>
      <c r="H90" s="2">
        <v>0</v>
      </c>
      <c r="I90" s="1">
        <v>0</v>
      </c>
      <c r="J90" s="3" t="s">
        <v>19</v>
      </c>
      <c r="K90" s="2" t="str">
        <f>J90*17.03</f>
        <v>0</v>
      </c>
      <c r="L90" s="5"/>
    </row>
    <row r="91" spans="1:12" customHeight="1" ht="105" outlineLevel="5">
      <c r="A91" s="1"/>
      <c r="B91" s="1">
        <v>870336</v>
      </c>
      <c r="C91" s="1" t="s">
        <v>342</v>
      </c>
      <c r="D91" s="1" t="s">
        <v>343</v>
      </c>
      <c r="E91" s="2" t="s">
        <v>344</v>
      </c>
      <c r="F91" s="2" t="s">
        <v>345</v>
      </c>
      <c r="G91" s="2" t="s">
        <v>18</v>
      </c>
      <c r="H91" s="2">
        <v>0</v>
      </c>
      <c r="I91" s="1">
        <v>0</v>
      </c>
      <c r="J91" s="3" t="s">
        <v>19</v>
      </c>
      <c r="K91" s="2" t="str">
        <f>J91*36.72</f>
        <v>0</v>
      </c>
      <c r="L91" s="5"/>
    </row>
    <row r="92" spans="1:12" customHeight="1" ht="105" outlineLevel="5">
      <c r="A92" s="1"/>
      <c r="B92" s="1">
        <v>954672</v>
      </c>
      <c r="C92" s="1" t="s">
        <v>346</v>
      </c>
      <c r="D92" s="1" t="s">
        <v>347</v>
      </c>
      <c r="E92" s="2" t="s">
        <v>348</v>
      </c>
      <c r="F92" s="2" t="s">
        <v>349</v>
      </c>
      <c r="G92" s="2" t="s">
        <v>68</v>
      </c>
      <c r="H92" s="2">
        <v>0</v>
      </c>
      <c r="I92" s="1">
        <v>0</v>
      </c>
      <c r="J92" s="3" t="s">
        <v>19</v>
      </c>
      <c r="K92" s="2" t="str">
        <f>J92*110.85</f>
        <v>0</v>
      </c>
      <c r="L92" s="5"/>
    </row>
    <row r="93" spans="1:12" customHeight="1" ht="105" outlineLevel="5">
      <c r="A93" s="1"/>
      <c r="B93" s="1">
        <v>954673</v>
      </c>
      <c r="C93" s="1" t="s">
        <v>350</v>
      </c>
      <c r="D93" s="1" t="s">
        <v>351</v>
      </c>
      <c r="E93" s="2" t="s">
        <v>352</v>
      </c>
      <c r="F93" s="2" t="s">
        <v>353</v>
      </c>
      <c r="G93" s="2" t="s">
        <v>89</v>
      </c>
      <c r="H93" s="2">
        <v>0</v>
      </c>
      <c r="I93" s="1">
        <v>0</v>
      </c>
      <c r="J93" s="3" t="s">
        <v>19</v>
      </c>
      <c r="K93" s="2" t="str">
        <f>J93*223.89</f>
        <v>0</v>
      </c>
      <c r="L93" s="5"/>
    </row>
    <row r="94" spans="1:12" customHeight="1" ht="105" outlineLevel="5">
      <c r="A94" s="1"/>
      <c r="B94" s="1">
        <v>954674</v>
      </c>
      <c r="C94" s="1" t="s">
        <v>354</v>
      </c>
      <c r="D94" s="1" t="s">
        <v>355</v>
      </c>
      <c r="E94" s="2" t="s">
        <v>356</v>
      </c>
      <c r="F94" s="2" t="s">
        <v>357</v>
      </c>
      <c r="G94" s="2" t="s">
        <v>114</v>
      </c>
      <c r="H94" s="2">
        <v>0</v>
      </c>
      <c r="I94" s="1">
        <v>0</v>
      </c>
      <c r="J94" s="3" t="s">
        <v>19</v>
      </c>
      <c r="K94" s="2" t="str">
        <f>J94*96.58</f>
        <v>0</v>
      </c>
      <c r="L94" s="5"/>
    </row>
    <row r="95" spans="1:12" customHeight="1" ht="105" outlineLevel="5">
      <c r="A95" s="1"/>
      <c r="B95" s="1">
        <v>954675</v>
      </c>
      <c r="C95" s="1" t="s">
        <v>358</v>
      </c>
      <c r="D95" s="1" t="s">
        <v>359</v>
      </c>
      <c r="E95" s="2" t="s">
        <v>360</v>
      </c>
      <c r="F95" s="2" t="s">
        <v>361</v>
      </c>
      <c r="G95" s="2" t="s">
        <v>89</v>
      </c>
      <c r="H95" s="2">
        <v>0</v>
      </c>
      <c r="I95" s="1">
        <v>0</v>
      </c>
      <c r="J95" s="3" t="s">
        <v>19</v>
      </c>
      <c r="K95" s="2" t="str">
        <f>J95*160.90</f>
        <v>0</v>
      </c>
      <c r="L95" s="5"/>
    </row>
    <row r="96" spans="1:12" customHeight="1" ht="105" outlineLevel="5">
      <c r="A96" s="1"/>
      <c r="B96" s="1">
        <v>954676</v>
      </c>
      <c r="C96" s="1" t="s">
        <v>362</v>
      </c>
      <c r="D96" s="1" t="s">
        <v>363</v>
      </c>
      <c r="E96" s="2" t="s">
        <v>364</v>
      </c>
      <c r="F96" s="2" t="s">
        <v>365</v>
      </c>
      <c r="G96" s="2">
        <v>9</v>
      </c>
      <c r="H96" s="2">
        <v>0</v>
      </c>
      <c r="I96" s="1">
        <v>0</v>
      </c>
      <c r="J96" s="3" t="s">
        <v>19</v>
      </c>
      <c r="K96" s="2" t="str">
        <f>J96*1317.02</f>
        <v>0</v>
      </c>
      <c r="L96" s="5"/>
    </row>
    <row r="97" spans="1:12" customHeight="1" ht="105" outlineLevel="5">
      <c r="A97" s="1"/>
      <c r="B97" s="1">
        <v>879946</v>
      </c>
      <c r="C97" s="1" t="s">
        <v>366</v>
      </c>
      <c r="D97" s="1">
        <v>700040</v>
      </c>
      <c r="E97" s="2" t="s">
        <v>367</v>
      </c>
      <c r="F97" s="2" t="s">
        <v>368</v>
      </c>
      <c r="G97" s="2">
        <v>0</v>
      </c>
      <c r="H97" s="2">
        <v>0</v>
      </c>
      <c r="I97" s="1">
        <v>0</v>
      </c>
      <c r="J97" s="3" t="s">
        <v>19</v>
      </c>
      <c r="K97" s="2" t="str">
        <f>J97*21.18</f>
        <v>0</v>
      </c>
      <c r="L97" s="5"/>
    </row>
    <row r="98" spans="1:12" customHeight="1" ht="105" outlineLevel="5">
      <c r="A98" s="1"/>
      <c r="B98" s="1">
        <v>870337</v>
      </c>
      <c r="C98" s="1" t="s">
        <v>369</v>
      </c>
      <c r="D98" s="1" t="s">
        <v>370</v>
      </c>
      <c r="E98" s="2" t="s">
        <v>371</v>
      </c>
      <c r="F98" s="2" t="s">
        <v>372</v>
      </c>
      <c r="G98" s="2" t="s">
        <v>114</v>
      </c>
      <c r="H98" s="2">
        <v>0</v>
      </c>
      <c r="I98" s="1">
        <v>0</v>
      </c>
      <c r="J98" s="3" t="s">
        <v>19</v>
      </c>
      <c r="K98" s="2" t="str">
        <f>J98*12.79</f>
        <v>0</v>
      </c>
      <c r="L98" s="5"/>
    </row>
    <row r="99" spans="1:12" customHeight="1" ht="105" outlineLevel="5">
      <c r="A99" s="1"/>
      <c r="B99" s="1">
        <v>870338</v>
      </c>
      <c r="C99" s="1" t="s">
        <v>373</v>
      </c>
      <c r="D99" s="1" t="s">
        <v>374</v>
      </c>
      <c r="E99" s="2" t="s">
        <v>375</v>
      </c>
      <c r="F99" s="2" t="s">
        <v>376</v>
      </c>
      <c r="G99" s="2" t="s">
        <v>190</v>
      </c>
      <c r="H99" s="2">
        <v>0</v>
      </c>
      <c r="I99" s="1">
        <v>0</v>
      </c>
      <c r="J99" s="3" t="s">
        <v>19</v>
      </c>
      <c r="K99" s="2" t="str">
        <f>J99*32.93</f>
        <v>0</v>
      </c>
      <c r="L99" s="5"/>
    </row>
    <row r="100" spans="1:12" customHeight="1" ht="105" outlineLevel="5">
      <c r="A100" s="1"/>
      <c r="B100" s="1">
        <v>870339</v>
      </c>
      <c r="C100" s="1" t="s">
        <v>377</v>
      </c>
      <c r="D100" s="1" t="s">
        <v>378</v>
      </c>
      <c r="E100" s="2" t="s">
        <v>379</v>
      </c>
      <c r="F100" s="2" t="s">
        <v>380</v>
      </c>
      <c r="G100" s="2" t="s">
        <v>68</v>
      </c>
      <c r="H100" s="2">
        <v>0</v>
      </c>
      <c r="I100" s="1">
        <v>0</v>
      </c>
      <c r="J100" s="3" t="s">
        <v>19</v>
      </c>
      <c r="K100" s="2" t="str">
        <f>J100*13.36</f>
        <v>0</v>
      </c>
      <c r="L100" s="5"/>
    </row>
    <row r="101" spans="1:12" customHeight="1" ht="105" outlineLevel="5">
      <c r="A101" s="1"/>
      <c r="B101" s="1">
        <v>870340</v>
      </c>
      <c r="C101" s="1" t="s">
        <v>381</v>
      </c>
      <c r="D101" s="1" t="s">
        <v>382</v>
      </c>
      <c r="E101" s="2" t="s">
        <v>383</v>
      </c>
      <c r="F101" s="2" t="s">
        <v>384</v>
      </c>
      <c r="G101" s="2" t="s">
        <v>68</v>
      </c>
      <c r="H101" s="2">
        <v>0</v>
      </c>
      <c r="I101" s="1">
        <v>0</v>
      </c>
      <c r="J101" s="3" t="s">
        <v>19</v>
      </c>
      <c r="K101" s="2" t="str">
        <f>J101*28.78</f>
        <v>0</v>
      </c>
      <c r="L101" s="5"/>
    </row>
    <row r="102" spans="1:12" customHeight="1" ht="105" outlineLevel="5">
      <c r="A102" s="1"/>
      <c r="B102" s="1">
        <v>888616</v>
      </c>
      <c r="C102" s="1" t="s">
        <v>385</v>
      </c>
      <c r="D102" s="1" t="s">
        <v>386</v>
      </c>
      <c r="E102" s="2" t="s">
        <v>387</v>
      </c>
      <c r="F102" s="2" t="s">
        <v>388</v>
      </c>
      <c r="G102" s="2" t="s">
        <v>68</v>
      </c>
      <c r="H102" s="2">
        <v>0</v>
      </c>
      <c r="I102" s="1">
        <v>0</v>
      </c>
      <c r="J102" s="3" t="s">
        <v>19</v>
      </c>
      <c r="K102" s="2" t="str">
        <f>J102*121.23</f>
        <v>0</v>
      </c>
      <c r="L102" s="5"/>
    </row>
    <row r="103" spans="1:12" customHeight="1" ht="105" outlineLevel="5">
      <c r="A103" s="1"/>
      <c r="B103" s="1">
        <v>888617</v>
      </c>
      <c r="C103" s="1" t="s">
        <v>389</v>
      </c>
      <c r="D103" s="1" t="s">
        <v>390</v>
      </c>
      <c r="E103" s="2" t="s">
        <v>391</v>
      </c>
      <c r="F103" s="2" t="s">
        <v>392</v>
      </c>
      <c r="G103" s="2">
        <v>0</v>
      </c>
      <c r="H103" s="2">
        <v>0</v>
      </c>
      <c r="I103" s="1">
        <v>0</v>
      </c>
      <c r="J103" s="3" t="s">
        <v>19</v>
      </c>
      <c r="K103" s="2" t="str">
        <f>J103*12.74</f>
        <v>0</v>
      </c>
      <c r="L103" s="5"/>
    </row>
    <row r="104" spans="1:12" customHeight="1" ht="105" outlineLevel="5">
      <c r="A104" s="1"/>
      <c r="B104" s="1">
        <v>822128</v>
      </c>
      <c r="C104" s="1" t="s">
        <v>393</v>
      </c>
      <c r="D104" s="1">
        <v>301120</v>
      </c>
      <c r="E104" s="2" t="s">
        <v>394</v>
      </c>
      <c r="F104" s="2" t="s">
        <v>395</v>
      </c>
      <c r="G104" s="2">
        <v>0</v>
      </c>
      <c r="H104" s="2">
        <v>0</v>
      </c>
      <c r="I104" s="1">
        <v>0</v>
      </c>
      <c r="J104" s="3" t="s">
        <v>19</v>
      </c>
      <c r="K104" s="2" t="str">
        <f>J104*146.08</f>
        <v>0</v>
      </c>
      <c r="L104" s="5"/>
    </row>
    <row r="105" spans="1:12" customHeight="1" ht="105" outlineLevel="5">
      <c r="A105" s="1"/>
      <c r="B105" s="1">
        <v>822154</v>
      </c>
      <c r="C105" s="1" t="s">
        <v>396</v>
      </c>
      <c r="D105" s="1">
        <v>100115</v>
      </c>
      <c r="E105" s="2" t="s">
        <v>397</v>
      </c>
      <c r="F105" s="2" t="s">
        <v>398</v>
      </c>
      <c r="G105" s="2">
        <v>0</v>
      </c>
      <c r="H105" s="2">
        <v>0</v>
      </c>
      <c r="I105" s="1">
        <v>0</v>
      </c>
      <c r="J105" s="3" t="s">
        <v>19</v>
      </c>
      <c r="K105" s="2" t="str">
        <f>J105*134.86</f>
        <v>0</v>
      </c>
      <c r="L105" s="5"/>
    </row>
    <row r="106" spans="1:12" customHeight="1" ht="105" outlineLevel="5">
      <c r="A106" s="1"/>
      <c r="B106" s="1">
        <v>822155</v>
      </c>
      <c r="C106" s="1" t="s">
        <v>399</v>
      </c>
      <c r="D106" s="1">
        <v>100130</v>
      </c>
      <c r="E106" s="2" t="s">
        <v>400</v>
      </c>
      <c r="F106" s="2" t="s">
        <v>401</v>
      </c>
      <c r="G106" s="2">
        <v>0</v>
      </c>
      <c r="H106" s="2">
        <v>0</v>
      </c>
      <c r="I106" s="1">
        <v>0</v>
      </c>
      <c r="J106" s="3" t="s">
        <v>19</v>
      </c>
      <c r="K106" s="2" t="str">
        <f>J106*124.86</f>
        <v>0</v>
      </c>
      <c r="L106" s="5"/>
    </row>
    <row r="107" spans="1:12" customHeight="1" ht="105" outlineLevel="5">
      <c r="A107" s="1"/>
      <c r="B107" s="1">
        <v>822157</v>
      </c>
      <c r="C107" s="1" t="s">
        <v>402</v>
      </c>
      <c r="D107" s="1">
        <v>100167</v>
      </c>
      <c r="E107" s="2" t="s">
        <v>403</v>
      </c>
      <c r="F107" s="2" t="s">
        <v>404</v>
      </c>
      <c r="G107" s="2" t="s">
        <v>89</v>
      </c>
      <c r="H107" s="2">
        <v>0</v>
      </c>
      <c r="I107" s="1">
        <v>0</v>
      </c>
      <c r="J107" s="3" t="s">
        <v>19</v>
      </c>
      <c r="K107" s="2" t="str">
        <f>J107*139.23</f>
        <v>0</v>
      </c>
      <c r="L107" s="5"/>
    </row>
    <row r="108" spans="1:12" customHeight="1" ht="105" outlineLevel="5">
      <c r="A108" s="1"/>
      <c r="B108" s="1">
        <v>822161</v>
      </c>
      <c r="C108" s="1" t="s">
        <v>405</v>
      </c>
      <c r="D108" s="1" t="s">
        <v>406</v>
      </c>
      <c r="E108" s="2" t="s">
        <v>407</v>
      </c>
      <c r="F108" s="2" t="s">
        <v>408</v>
      </c>
      <c r="G108" s="2">
        <v>-2</v>
      </c>
      <c r="H108" s="2">
        <v>0</v>
      </c>
      <c r="I108" s="1">
        <v>0</v>
      </c>
      <c r="J108" s="3" t="s">
        <v>19</v>
      </c>
      <c r="K108" s="2" t="str">
        <f>J108*324.54</f>
        <v>0</v>
      </c>
      <c r="L108" s="5"/>
    </row>
    <row r="109" spans="1:12" customHeight="1" ht="105" outlineLevel="5">
      <c r="A109" s="1"/>
      <c r="B109" s="1">
        <v>822174</v>
      </c>
      <c r="C109" s="1" t="s">
        <v>409</v>
      </c>
      <c r="D109" s="1">
        <v>805545</v>
      </c>
      <c r="E109" s="2" t="s">
        <v>410</v>
      </c>
      <c r="F109" s="2" t="s">
        <v>411</v>
      </c>
      <c r="G109" s="2">
        <v>0</v>
      </c>
      <c r="H109" s="2">
        <v>0</v>
      </c>
      <c r="I109" s="1">
        <v>0</v>
      </c>
      <c r="J109" s="3" t="s">
        <v>19</v>
      </c>
      <c r="K109" s="2" t="str">
        <f>J109*373.78</f>
        <v>0</v>
      </c>
      <c r="L109" s="5"/>
    </row>
    <row r="110" spans="1:12" customHeight="1" ht="105" outlineLevel="5">
      <c r="A110" s="1"/>
      <c r="B110" s="1">
        <v>822175</v>
      </c>
      <c r="C110" s="1" t="s">
        <v>412</v>
      </c>
      <c r="D110" s="1" t="s">
        <v>413</v>
      </c>
      <c r="E110" s="2" t="s">
        <v>414</v>
      </c>
      <c r="F110" s="2" t="s">
        <v>411</v>
      </c>
      <c r="G110" s="2">
        <v>0</v>
      </c>
      <c r="H110" s="2">
        <v>0</v>
      </c>
      <c r="I110" s="1">
        <v>0</v>
      </c>
      <c r="J110" s="3" t="s">
        <v>19</v>
      </c>
      <c r="K110" s="2" t="str">
        <f>J110*373.78</f>
        <v>0</v>
      </c>
      <c r="L110" s="5"/>
    </row>
    <row r="111" spans="1:12" customHeight="1" ht="105" outlineLevel="5">
      <c r="A111" s="1"/>
      <c r="B111" s="1">
        <v>822181</v>
      </c>
      <c r="C111" s="1" t="s">
        <v>415</v>
      </c>
      <c r="D111" s="1">
        <v>715587</v>
      </c>
      <c r="E111" s="2" t="s">
        <v>416</v>
      </c>
      <c r="F111" s="2" t="s">
        <v>417</v>
      </c>
      <c r="G111" s="2">
        <v>-2</v>
      </c>
      <c r="H111" s="2">
        <v>0</v>
      </c>
      <c r="I111" s="1">
        <v>0</v>
      </c>
      <c r="J111" s="3" t="s">
        <v>19</v>
      </c>
      <c r="K111" s="2" t="str">
        <f>J111*459.92</f>
        <v>0</v>
      </c>
      <c r="L111" s="5"/>
    </row>
    <row r="112" spans="1:12" customHeight="1" ht="105" outlineLevel="5">
      <c r="A112" s="1"/>
      <c r="B112" s="1">
        <v>822182</v>
      </c>
      <c r="C112" s="1" t="s">
        <v>418</v>
      </c>
      <c r="D112" s="1" t="s">
        <v>419</v>
      </c>
      <c r="E112" s="2" t="s">
        <v>420</v>
      </c>
      <c r="F112" s="2" t="s">
        <v>421</v>
      </c>
      <c r="G112" s="2">
        <v>0</v>
      </c>
      <c r="H112" s="2">
        <v>0</v>
      </c>
      <c r="I112" s="1">
        <v>0</v>
      </c>
      <c r="J112" s="3" t="s">
        <v>19</v>
      </c>
      <c r="K112" s="2" t="str">
        <f>J112*508.11</f>
        <v>0</v>
      </c>
      <c r="L112" s="5"/>
    </row>
    <row r="113" spans="1:12" customHeight="1" ht="105" outlineLevel="5">
      <c r="A113" s="1"/>
      <c r="B113" s="1">
        <v>822191</v>
      </c>
      <c r="C113" s="1" t="s">
        <v>422</v>
      </c>
      <c r="D113" s="1">
        <v>920110</v>
      </c>
      <c r="E113" s="2" t="s">
        <v>423</v>
      </c>
      <c r="F113" s="2" t="s">
        <v>424</v>
      </c>
      <c r="G113" s="2">
        <v>0</v>
      </c>
      <c r="H113" s="2">
        <v>0</v>
      </c>
      <c r="I113" s="1">
        <v>0</v>
      </c>
      <c r="J113" s="3" t="s">
        <v>19</v>
      </c>
      <c r="K113" s="2" t="str">
        <f>J113*461.66</f>
        <v>0</v>
      </c>
      <c r="L113" s="5"/>
    </row>
    <row r="114" spans="1:12" customHeight="1" ht="105" outlineLevel="5">
      <c r="A114" s="1"/>
      <c r="B114" s="1">
        <v>822207</v>
      </c>
      <c r="C114" s="1" t="s">
        <v>425</v>
      </c>
      <c r="D114" s="1">
        <v>940110</v>
      </c>
      <c r="E114" s="2" t="s">
        <v>426</v>
      </c>
      <c r="F114" s="2" t="s">
        <v>427</v>
      </c>
      <c r="G114" s="2">
        <v>-3</v>
      </c>
      <c r="H114" s="2">
        <v>0</v>
      </c>
      <c r="I114" s="1">
        <v>0</v>
      </c>
      <c r="J114" s="3" t="s">
        <v>19</v>
      </c>
      <c r="K114" s="2" t="str">
        <f>J114*180.57</f>
        <v>0</v>
      </c>
      <c r="L114" s="5"/>
    </row>
    <row r="115" spans="1:12" customHeight="1" ht="105" outlineLevel="5">
      <c r="A115" s="1"/>
      <c r="B115" s="1">
        <v>840090</v>
      </c>
      <c r="C115" s="1" t="s">
        <v>428</v>
      </c>
      <c r="D115" s="1">
        <v>925110</v>
      </c>
      <c r="E115" s="2" t="s">
        <v>429</v>
      </c>
      <c r="F115" s="2" t="s">
        <v>430</v>
      </c>
      <c r="G115" s="2">
        <v>0</v>
      </c>
      <c r="H115" s="2">
        <v>0</v>
      </c>
      <c r="I115" s="1">
        <v>0</v>
      </c>
      <c r="J115" s="3" t="s">
        <v>19</v>
      </c>
      <c r="K115" s="2" t="str">
        <f>J115*425.80</f>
        <v>0</v>
      </c>
      <c r="L115" s="5"/>
    </row>
    <row r="116" spans="1:12" customHeight="1" ht="105" outlineLevel="5">
      <c r="A116" s="1"/>
      <c r="B116" s="1">
        <v>882889</v>
      </c>
      <c r="C116" s="1" t="s">
        <v>431</v>
      </c>
      <c r="D116" s="1"/>
      <c r="E116" s="2" t="s">
        <v>432</v>
      </c>
      <c r="F116" s="2"/>
      <c r="G116" s="2">
        <v>0</v>
      </c>
      <c r="H116" s="2">
        <v>0</v>
      </c>
      <c r="I116" s="1">
        <v>0</v>
      </c>
      <c r="J116" s="3" t="s">
        <v>19</v>
      </c>
      <c r="K116" s="2" t="str">
        <f>J116*0</f>
        <v>0</v>
      </c>
      <c r="L116" s="5"/>
    </row>
    <row r="117" spans="1:12" outlineLevel="1">
      <c r="A117" s="7" t="s">
        <v>433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5"/>
    </row>
    <row r="118" spans="1:12" outlineLevel="2">
      <c r="A118" s="8" t="s">
        <v>434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5"/>
    </row>
    <row r="119" spans="1:12" customHeight="1" ht="105" outlineLevel="4">
      <c r="A119" s="1"/>
      <c r="B119" s="1">
        <v>888556</v>
      </c>
      <c r="C119" s="1" t="s">
        <v>435</v>
      </c>
      <c r="D119" s="1" t="s">
        <v>436</v>
      </c>
      <c r="E119" s="2" t="s">
        <v>437</v>
      </c>
      <c r="F119" s="2" t="s">
        <v>438</v>
      </c>
      <c r="G119" s="2" t="s">
        <v>18</v>
      </c>
      <c r="H119" s="2">
        <v>0</v>
      </c>
      <c r="I119" s="1">
        <v>0</v>
      </c>
      <c r="J119" s="3" t="s">
        <v>19</v>
      </c>
      <c r="K119" s="2" t="str">
        <f>J119*321.26</f>
        <v>0</v>
      </c>
      <c r="L119" s="5"/>
    </row>
    <row r="120" spans="1:12" customHeight="1" ht="105" outlineLevel="4">
      <c r="A120" s="1"/>
      <c r="B120" s="1">
        <v>888557</v>
      </c>
      <c r="C120" s="1" t="s">
        <v>439</v>
      </c>
      <c r="D120" s="1" t="s">
        <v>440</v>
      </c>
      <c r="E120" s="2" t="s">
        <v>441</v>
      </c>
      <c r="F120" s="2" t="s">
        <v>442</v>
      </c>
      <c r="G120" s="2" t="s">
        <v>18</v>
      </c>
      <c r="H120" s="2">
        <v>0</v>
      </c>
      <c r="I120" s="1">
        <v>0</v>
      </c>
      <c r="J120" s="3" t="s">
        <v>19</v>
      </c>
      <c r="K120" s="2" t="str">
        <f>J120*570.37</f>
        <v>0</v>
      </c>
      <c r="L120" s="5"/>
    </row>
    <row r="121" spans="1:12" customHeight="1" ht="105" outlineLevel="4">
      <c r="A121" s="1"/>
      <c r="B121" s="1">
        <v>888558</v>
      </c>
      <c r="C121" s="1" t="s">
        <v>443</v>
      </c>
      <c r="D121" s="1" t="s">
        <v>444</v>
      </c>
      <c r="E121" s="2" t="s">
        <v>445</v>
      </c>
      <c r="F121" s="2" t="s">
        <v>446</v>
      </c>
      <c r="G121" s="2" t="s">
        <v>114</v>
      </c>
      <c r="H121" s="2">
        <v>0</v>
      </c>
      <c r="I121" s="1">
        <v>0</v>
      </c>
      <c r="J121" s="3" t="s">
        <v>19</v>
      </c>
      <c r="K121" s="2" t="str">
        <f>J121*810.27</f>
        <v>0</v>
      </c>
      <c r="L121" s="5"/>
    </row>
    <row r="122" spans="1:12" customHeight="1" ht="105" outlineLevel="4">
      <c r="A122" s="1"/>
      <c r="B122" s="1">
        <v>888559</v>
      </c>
      <c r="C122" s="1" t="s">
        <v>447</v>
      </c>
      <c r="D122" s="1" t="s">
        <v>448</v>
      </c>
      <c r="E122" s="2" t="s">
        <v>449</v>
      </c>
      <c r="F122" s="2" t="s">
        <v>450</v>
      </c>
      <c r="G122" s="2" t="s">
        <v>18</v>
      </c>
      <c r="H122" s="2">
        <v>0</v>
      </c>
      <c r="I122" s="1">
        <v>0</v>
      </c>
      <c r="J122" s="3" t="s">
        <v>19</v>
      </c>
      <c r="K122" s="2" t="str">
        <f>J122*977.62</f>
        <v>0</v>
      </c>
      <c r="L122" s="5"/>
    </row>
    <row r="123" spans="1:12" customHeight="1" ht="105" outlineLevel="4">
      <c r="A123" s="1"/>
      <c r="B123" s="1">
        <v>888560</v>
      </c>
      <c r="C123" s="1" t="s">
        <v>451</v>
      </c>
      <c r="D123" s="1" t="s">
        <v>452</v>
      </c>
      <c r="E123" s="2" t="s">
        <v>453</v>
      </c>
      <c r="F123" s="2" t="s">
        <v>454</v>
      </c>
      <c r="G123" s="2" t="s">
        <v>68</v>
      </c>
      <c r="H123" s="2">
        <v>0</v>
      </c>
      <c r="I123" s="1">
        <v>0</v>
      </c>
      <c r="J123" s="3" t="s">
        <v>19</v>
      </c>
      <c r="K123" s="2" t="str">
        <f>J123*1448.46</f>
        <v>0</v>
      </c>
      <c r="L123" s="5"/>
    </row>
    <row r="124" spans="1:12" outlineLevel="2">
      <c r="A124" s="8" t="s">
        <v>455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5"/>
    </row>
    <row r="125" spans="1:12" customHeight="1" ht="105" outlineLevel="4">
      <c r="A125" s="1"/>
      <c r="B125" s="1">
        <v>888571</v>
      </c>
      <c r="C125" s="1" t="s">
        <v>456</v>
      </c>
      <c r="D125" s="1" t="s">
        <v>457</v>
      </c>
      <c r="E125" s="2" t="s">
        <v>458</v>
      </c>
      <c r="F125" s="2" t="s">
        <v>459</v>
      </c>
      <c r="G125" s="2" t="s">
        <v>18</v>
      </c>
      <c r="H125" s="2">
        <v>0</v>
      </c>
      <c r="I125" s="1">
        <v>0</v>
      </c>
      <c r="J125" s="3" t="s">
        <v>19</v>
      </c>
      <c r="K125" s="2" t="str">
        <f>J125*45.73</f>
        <v>0</v>
      </c>
      <c r="L125" s="5"/>
    </row>
    <row r="126" spans="1:12" customHeight="1" ht="105" outlineLevel="4">
      <c r="A126" s="1"/>
      <c r="B126" s="1">
        <v>888573</v>
      </c>
      <c r="C126" s="1" t="s">
        <v>460</v>
      </c>
      <c r="D126" s="1" t="s">
        <v>461</v>
      </c>
      <c r="E126" s="2" t="s">
        <v>462</v>
      </c>
      <c r="F126" s="2" t="s">
        <v>463</v>
      </c>
      <c r="G126" s="2" t="s">
        <v>18</v>
      </c>
      <c r="H126" s="2">
        <v>0</v>
      </c>
      <c r="I126" s="1">
        <v>0</v>
      </c>
      <c r="J126" s="3" t="s">
        <v>19</v>
      </c>
      <c r="K126" s="2" t="str">
        <f>J126*106.85</f>
        <v>0</v>
      </c>
      <c r="L126" s="5"/>
    </row>
    <row r="127" spans="1:12" customHeight="1" ht="105" outlineLevel="4">
      <c r="A127" s="1"/>
      <c r="B127" s="1">
        <v>888575</v>
      </c>
      <c r="C127" s="1" t="s">
        <v>464</v>
      </c>
      <c r="D127" s="1" t="s">
        <v>465</v>
      </c>
      <c r="E127" s="2" t="s">
        <v>466</v>
      </c>
      <c r="F127" s="2" t="s">
        <v>463</v>
      </c>
      <c r="G127" s="2" t="s">
        <v>18</v>
      </c>
      <c r="H127" s="2">
        <v>0</v>
      </c>
      <c r="I127" s="1">
        <v>0</v>
      </c>
      <c r="J127" s="3" t="s">
        <v>19</v>
      </c>
      <c r="K127" s="2" t="str">
        <f>J127*106.85</f>
        <v>0</v>
      </c>
      <c r="L127" s="5"/>
    </row>
    <row r="128" spans="1:12" customHeight="1" ht="105" outlineLevel="4">
      <c r="A128" s="1"/>
      <c r="B128" s="1">
        <v>888577</v>
      </c>
      <c r="C128" s="1" t="s">
        <v>467</v>
      </c>
      <c r="D128" s="1" t="s">
        <v>468</v>
      </c>
      <c r="E128" s="2" t="s">
        <v>469</v>
      </c>
      <c r="F128" s="2" t="s">
        <v>470</v>
      </c>
      <c r="G128" s="2" t="s">
        <v>68</v>
      </c>
      <c r="H128" s="2">
        <v>0</v>
      </c>
      <c r="I128" s="1">
        <v>0</v>
      </c>
      <c r="J128" s="3" t="s">
        <v>19</v>
      </c>
      <c r="K128" s="2" t="str">
        <f>J128*127.80</f>
        <v>0</v>
      </c>
      <c r="L128" s="5"/>
    </row>
    <row r="129" spans="1:12" customHeight="1" ht="105" outlineLevel="4">
      <c r="A129" s="1"/>
      <c r="B129" s="1">
        <v>888578</v>
      </c>
      <c r="C129" s="1" t="s">
        <v>471</v>
      </c>
      <c r="D129" s="1" t="s">
        <v>472</v>
      </c>
      <c r="E129" s="2" t="s">
        <v>473</v>
      </c>
      <c r="F129" s="2" t="s">
        <v>474</v>
      </c>
      <c r="G129" s="2" t="s">
        <v>68</v>
      </c>
      <c r="H129" s="2">
        <v>0</v>
      </c>
      <c r="I129" s="1">
        <v>0</v>
      </c>
      <c r="J129" s="3" t="s">
        <v>19</v>
      </c>
      <c r="K129" s="2" t="str">
        <f>J129*109.10</f>
        <v>0</v>
      </c>
      <c r="L129" s="5"/>
    </row>
    <row r="130" spans="1:12" customHeight="1" ht="105" outlineLevel="4">
      <c r="A130" s="1"/>
      <c r="B130" s="1">
        <v>888579</v>
      </c>
      <c r="C130" s="1" t="s">
        <v>475</v>
      </c>
      <c r="D130" s="1" t="s">
        <v>476</v>
      </c>
      <c r="E130" s="2" t="s">
        <v>477</v>
      </c>
      <c r="F130" s="2" t="s">
        <v>474</v>
      </c>
      <c r="G130" s="2" t="s">
        <v>18</v>
      </c>
      <c r="H130" s="2">
        <v>0</v>
      </c>
      <c r="I130" s="1">
        <v>0</v>
      </c>
      <c r="J130" s="3" t="s">
        <v>19</v>
      </c>
      <c r="K130" s="2" t="str">
        <f>J130*109.10</f>
        <v>0</v>
      </c>
      <c r="L130" s="5"/>
    </row>
    <row r="131" spans="1:12" customHeight="1" ht="105" outlineLevel="4">
      <c r="A131" s="1"/>
      <c r="B131" s="1">
        <v>888580</v>
      </c>
      <c r="C131" s="1" t="s">
        <v>478</v>
      </c>
      <c r="D131" s="1" t="s">
        <v>479</v>
      </c>
      <c r="E131" s="2" t="s">
        <v>480</v>
      </c>
      <c r="F131" s="2" t="s">
        <v>481</v>
      </c>
      <c r="G131" s="2" t="s">
        <v>18</v>
      </c>
      <c r="H131" s="2">
        <v>0</v>
      </c>
      <c r="I131" s="1">
        <v>0</v>
      </c>
      <c r="J131" s="3" t="s">
        <v>19</v>
      </c>
      <c r="K131" s="2" t="str">
        <f>J131*119.99</f>
        <v>0</v>
      </c>
      <c r="L131" s="5"/>
    </row>
    <row r="132" spans="1:12" customHeight="1" ht="105" outlineLevel="4">
      <c r="A132" s="1"/>
      <c r="B132" s="1">
        <v>888584</v>
      </c>
      <c r="C132" s="1" t="s">
        <v>482</v>
      </c>
      <c r="D132" s="1" t="s">
        <v>483</v>
      </c>
      <c r="E132" s="2" t="s">
        <v>484</v>
      </c>
      <c r="F132" s="2" t="s">
        <v>485</v>
      </c>
      <c r="G132" s="2" t="s">
        <v>68</v>
      </c>
      <c r="H132" s="2">
        <v>0</v>
      </c>
      <c r="I132" s="1">
        <v>0</v>
      </c>
      <c r="J132" s="3" t="s">
        <v>19</v>
      </c>
      <c r="K132" s="2" t="str">
        <f>J132*261.17</f>
        <v>0</v>
      </c>
      <c r="L132" s="5"/>
    </row>
    <row r="133" spans="1:12" customHeight="1" ht="105" outlineLevel="4">
      <c r="A133" s="1"/>
      <c r="B133" s="1">
        <v>888586</v>
      </c>
      <c r="C133" s="1" t="s">
        <v>486</v>
      </c>
      <c r="D133" s="1" t="s">
        <v>487</v>
      </c>
      <c r="E133" s="2" t="s">
        <v>488</v>
      </c>
      <c r="F133" s="2" t="s">
        <v>489</v>
      </c>
      <c r="G133" s="2" t="s">
        <v>68</v>
      </c>
      <c r="H133" s="2">
        <v>0</v>
      </c>
      <c r="I133" s="1">
        <v>0</v>
      </c>
      <c r="J133" s="3" t="s">
        <v>19</v>
      </c>
      <c r="K133" s="2" t="str">
        <f>J133*217.89</f>
        <v>0</v>
      </c>
      <c r="L133" s="5"/>
    </row>
    <row r="134" spans="1:12" customHeight="1" ht="105" outlineLevel="4">
      <c r="A134" s="1"/>
      <c r="B134" s="1">
        <v>888587</v>
      </c>
      <c r="C134" s="1" t="s">
        <v>490</v>
      </c>
      <c r="D134" s="1" t="s">
        <v>491</v>
      </c>
      <c r="E134" s="2" t="s">
        <v>492</v>
      </c>
      <c r="F134" s="2" t="s">
        <v>493</v>
      </c>
      <c r="G134" s="2" t="s">
        <v>68</v>
      </c>
      <c r="H134" s="2">
        <v>0</v>
      </c>
      <c r="I134" s="1">
        <v>0</v>
      </c>
      <c r="J134" s="3" t="s">
        <v>19</v>
      </c>
      <c r="K134" s="2" t="str">
        <f>J134*213.41</f>
        <v>0</v>
      </c>
      <c r="L134" s="5"/>
    </row>
    <row r="135" spans="1:12" customHeight="1" ht="105" outlineLevel="4">
      <c r="A135" s="1"/>
      <c r="B135" s="1">
        <v>888593</v>
      </c>
      <c r="C135" s="1" t="s">
        <v>494</v>
      </c>
      <c r="D135" s="1" t="s">
        <v>495</v>
      </c>
      <c r="E135" s="2" t="s">
        <v>496</v>
      </c>
      <c r="F135" s="2" t="s">
        <v>497</v>
      </c>
      <c r="G135" s="2">
        <v>0</v>
      </c>
      <c r="H135" s="2">
        <v>0</v>
      </c>
      <c r="I135" s="1">
        <v>0</v>
      </c>
      <c r="J135" s="3" t="s">
        <v>19</v>
      </c>
      <c r="K135" s="2" t="str">
        <f>J135*494.88</f>
        <v>0</v>
      </c>
      <c r="L135" s="5"/>
    </row>
    <row r="136" spans="1:12" customHeight="1" ht="105" outlineLevel="4">
      <c r="A136" s="1"/>
      <c r="B136" s="1">
        <v>888594</v>
      </c>
      <c r="C136" s="1" t="s">
        <v>498</v>
      </c>
      <c r="D136" s="1" t="s">
        <v>499</v>
      </c>
      <c r="E136" s="2" t="s">
        <v>500</v>
      </c>
      <c r="F136" s="2" t="s">
        <v>501</v>
      </c>
      <c r="G136" s="2">
        <v>0</v>
      </c>
      <c r="H136" s="2">
        <v>0</v>
      </c>
      <c r="I136" s="1">
        <v>0</v>
      </c>
      <c r="J136" s="3" t="s">
        <v>19</v>
      </c>
      <c r="K136" s="2" t="str">
        <f>J136*509.68</f>
        <v>0</v>
      </c>
      <c r="L136" s="5"/>
    </row>
    <row r="137" spans="1:12" customHeight="1" ht="105" outlineLevel="4">
      <c r="A137" s="1"/>
      <c r="B137" s="1">
        <v>888596</v>
      </c>
      <c r="C137" s="1" t="s">
        <v>502</v>
      </c>
      <c r="D137" s="1" t="s">
        <v>503</v>
      </c>
      <c r="E137" s="2" t="s">
        <v>504</v>
      </c>
      <c r="F137" s="2" t="s">
        <v>505</v>
      </c>
      <c r="G137" s="2">
        <v>0</v>
      </c>
      <c r="H137" s="2">
        <v>0</v>
      </c>
      <c r="I137" s="1">
        <v>0</v>
      </c>
      <c r="J137" s="3" t="s">
        <v>19</v>
      </c>
      <c r="K137" s="2" t="str">
        <f>J137*2579.57</f>
        <v>0</v>
      </c>
      <c r="L13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17:K117"/>
    <mergeCell ref="A4:K4"/>
    <mergeCell ref="A33:K33"/>
    <mergeCell ref="A118:K118"/>
    <mergeCell ref="A124:K124"/>
    <mergeCell ref="A5:K5"/>
    <mergeCell ref="A34:K34"/>
    <mergeCell ref="A38:K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2026-09-13T06:46:14+03:00</dcterms:created>
  <dcterms:modified xsi:type="dcterms:W3CDTF">2026-09-13T06:46:14+03:00</dcterms:modified>
  <dc:title>Untitled Spreadsheet</dc:title>
  <dc:description/>
  <dc:subject/>
  <cp:keywords/>
  <cp:category/>
</cp:coreProperties>
</file>