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<sst xmlns="http://schemas.openxmlformats.org/spreadsheetml/2006/main" uniqueCount="375">
  <si>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</si>
  <si>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</si>
  <si>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</si>
  <si>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</si>
  <si>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</si>
  <si>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</si>
  <si>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</si>
  <si>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</si>
  <si>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</si>
  <si>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</si>
  <si>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Пластиковые трубы (PEX,Pert), Аксиальная  система</t>
  </si>
  <si>
    <t>Фитинги аксиальные латунные</t>
  </si>
  <si>
    <t>1 Фитинги аксиальные латунные VALTEC</t>
  </si>
  <si>
    <t>VLC-900205</t>
  </si>
  <si>
    <t>VTm.400.G.001622</t>
  </si>
  <si>
    <t>Гильза надвижная (фитинг) 16(2,2)</t>
  </si>
  <si>
    <t>87.00 руб.</t>
  </si>
  <si>
    <t>&gt;100</t>
  </si>
  <si>
    <t>&gt;5000</t>
  </si>
  <si>
    <t>шт</t>
  </si>
  <si>
    <t>VLC-900206</t>
  </si>
  <si>
    <t>VTm.401.G.001604</t>
  </si>
  <si>
    <t>Соединитель надвижной с переходом на нар.р. 16(2,2) х 1/2"</t>
  </si>
  <si>
    <t>162.00 руб.</t>
  </si>
  <si>
    <t>&gt;10</t>
  </si>
  <si>
    <t>&gt;1000</t>
  </si>
  <si>
    <t>VLC-900207</t>
  </si>
  <si>
    <t>VTm.402.G.001604</t>
  </si>
  <si>
    <t>Соединитель надвижной с переходом на вн.р. 16(2,2) х 1/2"</t>
  </si>
  <si>
    <t>178.00 руб.</t>
  </si>
  <si>
    <t>&gt;25</t>
  </si>
  <si>
    <t>&gt;500</t>
  </si>
  <si>
    <t>VLC-900208</t>
  </si>
  <si>
    <t>VTm.403.G.001616</t>
  </si>
  <si>
    <t>Соединитель надвижной 16(2,2) х 16(2,2)</t>
  </si>
  <si>
    <t>128.00 руб.</t>
  </si>
  <si>
    <t>VLC-900209</t>
  </si>
  <si>
    <t>VTm.422.G.001604</t>
  </si>
  <si>
    <t>Соединитель надвижной с накидной гайкой 16(2,2) х 1/2"</t>
  </si>
  <si>
    <t>195.00 руб.</t>
  </si>
  <si>
    <t>VLC-900210</t>
  </si>
  <si>
    <t>VTm.431.G.161616</t>
  </si>
  <si>
    <t>Тройник надвижной 16(2,2) х 16(2,2) х 16(2,2)</t>
  </si>
  <si>
    <t>289.00 руб.</t>
  </si>
  <si>
    <t>VLC-900211</t>
  </si>
  <si>
    <t>VTm.432.G.160416</t>
  </si>
  <si>
    <t>Тройник надвижной с переходом на вн.р. 16(2,2) х 1/2" х 16(2,2)</t>
  </si>
  <si>
    <t>365.00 руб.</t>
  </si>
  <si>
    <t>VLC-900212</t>
  </si>
  <si>
    <t>VTm.451.G.001616</t>
  </si>
  <si>
    <t>Угольник надвижной 16(2,2) х 16(2,2)</t>
  </si>
  <si>
    <t>213.00 руб.</t>
  </si>
  <si>
    <t>VLC-900213</t>
  </si>
  <si>
    <t>VTm.452.G.001604</t>
  </si>
  <si>
    <t>Угольник надвижной с переходом на вн.р. 16(2,2) х 1/2"</t>
  </si>
  <si>
    <t>255.00 руб.</t>
  </si>
  <si>
    <t>VLC-900214</t>
  </si>
  <si>
    <t>VTm.453.G.001604</t>
  </si>
  <si>
    <t>Угольник надвижной с переходом на нар.р. 16(2,2) х 1/2"</t>
  </si>
  <si>
    <t>245.00 руб.</t>
  </si>
  <si>
    <t>VLC-900215</t>
  </si>
  <si>
    <t>VTm.454.G.001604</t>
  </si>
  <si>
    <t>Водорозетка надвижная 16(2,2) х 1/2"</t>
  </si>
  <si>
    <t>304.00 руб.</t>
  </si>
  <si>
    <t>VLC-900657</t>
  </si>
  <si>
    <t>VTm.400.G.002028</t>
  </si>
  <si>
    <t>Гильза надвижная (фитинг) 20(2,8)</t>
  </si>
  <si>
    <t>107.00 руб.</t>
  </si>
  <si>
    <t>VLC-900658</t>
  </si>
  <si>
    <t>VTm.400.G.002535</t>
  </si>
  <si>
    <t>Гильза надвижная (фитинг) 25(3,5)</t>
  </si>
  <si>
    <t>147.00 руб.</t>
  </si>
  <si>
    <t>VLC-900659</t>
  </si>
  <si>
    <t>VTm.401.G.001605</t>
  </si>
  <si>
    <t>Соединитель надвижной с переходом на нар.р. 16(2,2) х 3/4"</t>
  </si>
  <si>
    <t>220.00 руб.</t>
  </si>
  <si>
    <t>VLC-900660</t>
  </si>
  <si>
    <t>VTm.401.G.002004</t>
  </si>
  <si>
    <t>Соединитель надвижной с переходом на нар.р. 20(2,8) х 1/2"</t>
  </si>
  <si>
    <t>187.00 руб.</t>
  </si>
  <si>
    <t>VLC-900661</t>
  </si>
  <si>
    <t>VTm.401.G.002005</t>
  </si>
  <si>
    <t>Соединитель надвижной с переходом на нар.р. 20(2,8) х 3/4"</t>
  </si>
  <si>
    <t>257.00 руб.</t>
  </si>
  <si>
    <t>VLC-900662</t>
  </si>
  <si>
    <t>VTm.401.G.002504</t>
  </si>
  <si>
    <t>Соединитель надвижной с переходом на нар.р. 25(3,5) х 1/2"</t>
  </si>
  <si>
    <t>271.00 руб.</t>
  </si>
  <si>
    <t>VLC-900663</t>
  </si>
  <si>
    <t>VTm.401.G.002505</t>
  </si>
  <si>
    <t>Соединитель надвижной с переходом на нар.р. 25(3,5) х 3/4"</t>
  </si>
  <si>
    <t>341.00 руб.</t>
  </si>
  <si>
    <t>VLC-900664</t>
  </si>
  <si>
    <t>VTm.401.G.002506</t>
  </si>
  <si>
    <t>Соединитель надвижной с переходом на нар.р. 25(3,5) х 1"</t>
  </si>
  <si>
    <t>438.00 руб.</t>
  </si>
  <si>
    <t>VLC-900665</t>
  </si>
  <si>
    <t>VTm.402.G.001605</t>
  </si>
  <si>
    <t>Соединитель надвижной с переходом на вн.р. 16(2,2) х 3/4"</t>
  </si>
  <si>
    <t>260.00 руб.</t>
  </si>
  <si>
    <t>VLC-900666</t>
  </si>
  <si>
    <t>VTm.402.G.002004</t>
  </si>
  <si>
    <t>Соединитель надвижной с переходом на вн.р. 20(2,8) х 1/2"</t>
  </si>
  <si>
    <t>224.00 руб.</t>
  </si>
  <si>
    <t>VLC-900667</t>
  </si>
  <si>
    <t>VTm.402.G.002005</t>
  </si>
  <si>
    <t>Соединитель надвижной с переходом на вн.р. 20(2,8) х 3/4"</t>
  </si>
  <si>
    <t>320.00 руб.</t>
  </si>
  <si>
    <t>VLC-900668</t>
  </si>
  <si>
    <t>VTm.402.G.002505</t>
  </si>
  <si>
    <t>Соединитель надвижной с переходом на вн.р. 25(3,5) х 3/4"</t>
  </si>
  <si>
    <t>355.00 руб.</t>
  </si>
  <si>
    <t>VLC-900669</t>
  </si>
  <si>
    <t>VTm.402.G.002506</t>
  </si>
  <si>
    <t>Соединитель надвижной с переходом на вн.р. 25(3,5) х 1"</t>
  </si>
  <si>
    <t>514.00 руб.</t>
  </si>
  <si>
    <t>VLC-900670</t>
  </si>
  <si>
    <t>VTm.403.G.002020</t>
  </si>
  <si>
    <t>Соединитель надвижной 20(2,8) х 20(2,8)</t>
  </si>
  <si>
    <t>193.00 руб.</t>
  </si>
  <si>
    <t>VLC-900671</t>
  </si>
  <si>
    <t>VTm.403.G.002016</t>
  </si>
  <si>
    <t>Соединитель надвижной переходной 20(2,8) х 16(2,2)</t>
  </si>
  <si>
    <t>161.00 руб.</t>
  </si>
  <si>
    <t>VLC-900672</t>
  </si>
  <si>
    <t>VTm.403.G.002525</t>
  </si>
  <si>
    <t>Соединитель надвижной 25(3,5) х 25(3,5)</t>
  </si>
  <si>
    <t>328.00 руб.</t>
  </si>
  <si>
    <t>VLC-900673</t>
  </si>
  <si>
    <t>VTm.403.G.002516</t>
  </si>
  <si>
    <t>Соединитель надвижной переходной 25(3,5) х 16(2,2)</t>
  </si>
  <si>
    <t>230.00 руб.</t>
  </si>
  <si>
    <t>VLC-900674</t>
  </si>
  <si>
    <t>VTm.403.G.002520</t>
  </si>
  <si>
    <t>Соединитель надвижной переходной 25(3,5) х 20(2,8)</t>
  </si>
  <si>
    <t>264.00 руб.</t>
  </si>
  <si>
    <t>VLC-900675</t>
  </si>
  <si>
    <t>VTm.403.G.003225</t>
  </si>
  <si>
    <t>Соединитель надвижной переходной 32(4,4) х 25(3,5)</t>
  </si>
  <si>
    <t>448.00 руб.</t>
  </si>
  <si>
    <t>&gt;50</t>
  </si>
  <si>
    <t>VLC-900676</t>
  </si>
  <si>
    <t>VTm.422.G.001605</t>
  </si>
  <si>
    <t>Соединитель надвижной с накидной гайкой 16(2,2) х 3/4"</t>
  </si>
  <si>
    <t>234.00 руб.</t>
  </si>
  <si>
    <t>VLC-900677</t>
  </si>
  <si>
    <t>VTm.422.GE.001605</t>
  </si>
  <si>
    <t>Соединитель надвижной с накидной гайкой под "евроконус" 3/4"(EK) х16(2.2)</t>
  </si>
  <si>
    <t>253.00 руб.</t>
  </si>
  <si>
    <t>VLC-900678</t>
  </si>
  <si>
    <t>VTm.422.G.002004</t>
  </si>
  <si>
    <t>Соединитель надвижной с накидной гайкой 20(2,8) х 1/2"</t>
  </si>
  <si>
    <t>240.00 руб.</t>
  </si>
  <si>
    <t>VLC-900679</t>
  </si>
  <si>
    <t>VTm.422.G.002005</t>
  </si>
  <si>
    <t>Соединитель надвижной с накидной гайкой 20(2,8) х 3/4"</t>
  </si>
  <si>
    <t>301.00 руб.</t>
  </si>
  <si>
    <t>VLC-900680</t>
  </si>
  <si>
    <t>VTm.422.GE.002005</t>
  </si>
  <si>
    <t>Соединитель надвижной с накидной гайкой под "евроконус" 3/4" (EК) x20(2,8)</t>
  </si>
  <si>
    <t>336.00 руб.</t>
  </si>
  <si>
    <t>VLC-900681</t>
  </si>
  <si>
    <t>VTm.431.G.162016</t>
  </si>
  <si>
    <t>Тройник надвижной переходной 16(2,2) х 20(2,8) х 16(2,2)</t>
  </si>
  <si>
    <t>367.00 руб.</t>
  </si>
  <si>
    <t>VLC-900682</t>
  </si>
  <si>
    <t>VTm.431.G.202020</t>
  </si>
  <si>
    <t>Тройник надвижной 20(2,8) х 20(2,8) х 20(2,8)</t>
  </si>
  <si>
    <t>456.00 руб.</t>
  </si>
  <si>
    <t>VLC-900683</t>
  </si>
  <si>
    <t>VTm.431.G.201616</t>
  </si>
  <si>
    <t>Тройник надвижной переходной 20(2,8) х 16(2,2) х 16(2,2)</t>
  </si>
  <si>
    <t>363.00 руб.</t>
  </si>
  <si>
    <t>VLC-900684</t>
  </si>
  <si>
    <t>VTm.431.G.202016</t>
  </si>
  <si>
    <t>Тройник надвижной переходной 20(2,8) х 20(2,8) х 16(2,2)</t>
  </si>
  <si>
    <t>416.00 руб.</t>
  </si>
  <si>
    <t>VLC-900685</t>
  </si>
  <si>
    <t>VTm.431.G.202520</t>
  </si>
  <si>
    <t>Тройник надвижной переходной 20(2,8) х 25(3,5) х 20(2,8)</t>
  </si>
  <si>
    <t>578.00 руб.</t>
  </si>
  <si>
    <t>VLC-900686</t>
  </si>
  <si>
    <t>VTm.431.G.252525</t>
  </si>
  <si>
    <t>Тройник надвижной 25(3,5) х 25(3,5) х 25(3,5)</t>
  </si>
  <si>
    <t>735.00 руб.</t>
  </si>
  <si>
    <t>VLC-900687</t>
  </si>
  <si>
    <t>VTm.431.G.251616</t>
  </si>
  <si>
    <t>Тройник надвижной переходной 25(3,5) х 16(2,2) х 16(2,2)</t>
  </si>
  <si>
    <t>488.00 руб.</t>
  </si>
  <si>
    <t>VLC-900688</t>
  </si>
  <si>
    <t>VTm.431.G.251620</t>
  </si>
  <si>
    <t>Тройник надвижной переходной 25(3,5) х 16(2,2) х 20(2,8)</t>
  </si>
  <si>
    <t>523.00 руб.</t>
  </si>
  <si>
    <t>VLC-900689</t>
  </si>
  <si>
    <t>VTm.431.G.251625</t>
  </si>
  <si>
    <t>Тройник надвижной переходной 25(3,5) х 16(2,2) х 25(3,5)</t>
  </si>
  <si>
    <t>581.00 руб.</t>
  </si>
  <si>
    <t>VLC-900690</t>
  </si>
  <si>
    <t>VTm.431.G.252016</t>
  </si>
  <si>
    <t>Тройник надвижной переходной 25(3,5) х 20(2,8) х 16(2,2)</t>
  </si>
  <si>
    <t>539.00 руб.</t>
  </si>
  <si>
    <t>VLC-900691</t>
  </si>
  <si>
    <t>VTm.431.G.252020</t>
  </si>
  <si>
    <t>Тройник надвижной переходной 25(3,5) х 20(2,8) х 20(2,8)</t>
  </si>
  <si>
    <t>576.00 руб.</t>
  </si>
  <si>
    <t>VLC-900692</t>
  </si>
  <si>
    <t>VTm.431.G.252025</t>
  </si>
  <si>
    <t>Тройник надвижной переходной 25(3,5) х 20(2,8) х 25(3,5)</t>
  </si>
  <si>
    <t>646.00 руб.</t>
  </si>
  <si>
    <t>VLC-900693</t>
  </si>
  <si>
    <t>VTm.431.G.252516</t>
  </si>
  <si>
    <t>Тройник надвижной переходной 25(3,5) х 25(3,5) х 16(2,2)</t>
  </si>
  <si>
    <t>625.00 руб.</t>
  </si>
  <si>
    <t>VLC-900694</t>
  </si>
  <si>
    <t>VTm.431.G.252520</t>
  </si>
  <si>
    <t>Тройник надвижной переходной 25(3,5) х 25(3,5) х 20(2,8)</t>
  </si>
  <si>
    <t>663.00 руб.</t>
  </si>
  <si>
    <t>VLC-900695</t>
  </si>
  <si>
    <t>VTm.432.G.200420</t>
  </si>
  <si>
    <t>Тройник надвижной с переходом на вн.р. 20(2,8) х 1/2" х 20(2,8)</t>
  </si>
  <si>
    <t>467.00 руб.</t>
  </si>
  <si>
    <t>VLC-900696</t>
  </si>
  <si>
    <t>VTm.432.G.200520</t>
  </si>
  <si>
    <t>Тройник надвижной с переходом на вн.р. 20(2,8) х 3/4" х 20(2,8)</t>
  </si>
  <si>
    <t>554.00 руб.</t>
  </si>
  <si>
    <t>VLC-900697</t>
  </si>
  <si>
    <t>VTm.432.G.250525</t>
  </si>
  <si>
    <t>Тройник надвижной с переходом на вн.р. 25(3,5) х 3/4" х 25(3,5)</t>
  </si>
  <si>
    <t>758.00 руб.</t>
  </si>
  <si>
    <t>VLC-900698</t>
  </si>
  <si>
    <t>VTm.433.G.160416</t>
  </si>
  <si>
    <t>Тройник надвижной с переходом на нар.р. 16(2,2) х 1/2" х 16(2,2)</t>
  </si>
  <si>
    <t>VLC-900699</t>
  </si>
  <si>
    <t>VTm.433.G.200420</t>
  </si>
  <si>
    <t>Тройник надвижной с переходом на нар.р. 20(2,8) х 1/2" х 20(2,8)</t>
  </si>
  <si>
    <t>485.00 руб.</t>
  </si>
  <si>
    <t>VLC-900700</t>
  </si>
  <si>
    <t>VTm.433.G.200520</t>
  </si>
  <si>
    <t>Тройник надвижной с переходом на нар.р. 20(2,8) х 3/4" х 20(2,8)</t>
  </si>
  <si>
    <t>567.00 руб.</t>
  </si>
  <si>
    <t>VLC-900701</t>
  </si>
  <si>
    <t>VTm.433.G.250525</t>
  </si>
  <si>
    <t>Тройник надвижной с переходом на нар.р. 25(3,5) х 3/4" х 25(3,5)</t>
  </si>
  <si>
    <t>751.00 руб.</t>
  </si>
  <si>
    <t>VLC-900702</t>
  </si>
  <si>
    <t>VTm.451.G.002020</t>
  </si>
  <si>
    <t>Угольник надвижной 20(2,8) х 20(2,8)</t>
  </si>
  <si>
    <t>326.00 руб.</t>
  </si>
  <si>
    <t>VLC-900703</t>
  </si>
  <si>
    <t>VTm.451.G.002525</t>
  </si>
  <si>
    <t>Угольник надвижной 25(3,5) х 25(3,5)</t>
  </si>
  <si>
    <t>VLC-900704</t>
  </si>
  <si>
    <t>VTm.452.G.001605</t>
  </si>
  <si>
    <t>Угольник надвижной с переходом на вн.р. 16(2,2) х 3/4"</t>
  </si>
  <si>
    <t>346.00 руб.</t>
  </si>
  <si>
    <t>VLC-900705</t>
  </si>
  <si>
    <t>VTm.452.G.002004</t>
  </si>
  <si>
    <t>Угольник надвижной с переходом на вн.р. 20(2,8) х 1/2"</t>
  </si>
  <si>
    <t>333.00 руб.</t>
  </si>
  <si>
    <t>VLC-900706</t>
  </si>
  <si>
    <t>VTm.452.G.002005</t>
  </si>
  <si>
    <t>Угольник надвижной с переходом на вн.р. 20(2,8) х 3/4"</t>
  </si>
  <si>
    <t>412.00 руб.</t>
  </si>
  <si>
    <t>VLC-900707</t>
  </si>
  <si>
    <t>VTm.452.G.002505</t>
  </si>
  <si>
    <t>Угольник надвижной с переходом на вн.р. 25(3,5) х 3/4"</t>
  </si>
  <si>
    <t>530.00 руб.</t>
  </si>
  <si>
    <t>VLC-900708</t>
  </si>
  <si>
    <t>VTm.452.G.002506</t>
  </si>
  <si>
    <t>Угольник надвижной с переходом на вн.р. 25(3,5) х 1"</t>
  </si>
  <si>
    <t>667.00 руб.</t>
  </si>
  <si>
    <t>VLC-900709</t>
  </si>
  <si>
    <t>VTm.453.G.001605</t>
  </si>
  <si>
    <t>Угольник надвижной с переходом на нар.р. 16(2,2) х 3/4"</t>
  </si>
  <si>
    <t>VLC-900710</t>
  </si>
  <si>
    <t>VTm.453.G.002004</t>
  </si>
  <si>
    <t>Угольник надвижной с переходом на нар.р. 20(2,8) х 1/2"</t>
  </si>
  <si>
    <t>VLC-900711</t>
  </si>
  <si>
    <t>VTm.453.G.002005</t>
  </si>
  <si>
    <t>Угольник надвижной с переходом на нар.р. 20(2,8) х 3/4"</t>
  </si>
  <si>
    <t>VLC-900712</t>
  </si>
  <si>
    <t>VTm.453.G.002505</t>
  </si>
  <si>
    <t>Угольник надвижной с переходом на нар.р. 25(3,5) х 3/4"</t>
  </si>
  <si>
    <t>525.00 руб.</t>
  </si>
  <si>
    <t>VLC-900713</t>
  </si>
  <si>
    <t>VTm.453.G.002506</t>
  </si>
  <si>
    <t>Угольник надвижной с переходом на нар.р. 25(3,5) х 1"</t>
  </si>
  <si>
    <t>VLC-900714</t>
  </si>
  <si>
    <t>VTm.454.G.002004</t>
  </si>
  <si>
    <t>Водорозетка надвижная 20(2,8) х 1/2"</t>
  </si>
  <si>
    <t>384.00 руб.</t>
  </si>
  <si>
    <t>VLC-900847</t>
  </si>
  <si>
    <t>VTm.400.G.003244</t>
  </si>
  <si>
    <t>Гильза надвижная (фитинг) 32(4,4)</t>
  </si>
  <si>
    <t>293.00 руб.</t>
  </si>
  <si>
    <t>VLC-900848</t>
  </si>
  <si>
    <t>VTm.401.G.003205</t>
  </si>
  <si>
    <t>Соединитель надвижной с переходом на нар.р. 32(4,4) х 3/4"</t>
  </si>
  <si>
    <t>428.00 руб.</t>
  </si>
  <si>
    <t>VLC-900849</t>
  </si>
  <si>
    <t>VTm.401.G.003206</t>
  </si>
  <si>
    <t>Соединитель надвижной с переходом на нар.р. 32(4,4) х 1"</t>
  </si>
  <si>
    <t>VLC-900850</t>
  </si>
  <si>
    <t>VTm.402.G.003205</t>
  </si>
  <si>
    <t>Соединитель надвижной с переходом на вн.р. 32(4,4) х 3/4"</t>
  </si>
  <si>
    <t>474.00 руб.</t>
  </si>
  <si>
    <t>VLC-900851</t>
  </si>
  <si>
    <t>VTm.402.G.003206</t>
  </si>
  <si>
    <t>Соединитель надвижной с переходом на вн.р. 32(4,4) х 1"</t>
  </si>
  <si>
    <t>601.00 руб.</t>
  </si>
  <si>
    <t>VLC-900852</t>
  </si>
  <si>
    <t>VTm.403.G.003232</t>
  </si>
  <si>
    <t>Соединитель надвижной 32(4,4) х 32(4,4)</t>
  </si>
  <si>
    <t>569.00 руб.</t>
  </si>
  <si>
    <t>VLC-900853</t>
  </si>
  <si>
    <t>VTm.403.G.003220</t>
  </si>
  <si>
    <t>Соединитель надвижной переходной 32(4,4) х 20(2,8)</t>
  </si>
  <si>
    <t>392.00 руб.</t>
  </si>
  <si>
    <t>VLC-900854</t>
  </si>
  <si>
    <t>VTm.422.G.002505</t>
  </si>
  <si>
    <t>Соединитель надвижной с накидной гайкой 25(3,5) х 3/4"</t>
  </si>
  <si>
    <t>VLC-900855</t>
  </si>
  <si>
    <t>VTm.422.G.002506</t>
  </si>
  <si>
    <t>Соединитель надвижной с накидной гайкой 25(3,5) х 1"</t>
  </si>
  <si>
    <t>VLC-900856</t>
  </si>
  <si>
    <t>VTm.422.G.003206</t>
  </si>
  <si>
    <t>Соединитель надвижной с накидной гайкой 32(4,4) х 1"</t>
  </si>
  <si>
    <t>607.00 руб.</t>
  </si>
  <si>
    <t>VLC-900857</t>
  </si>
  <si>
    <t>VTm.431.G.323232</t>
  </si>
  <si>
    <t>Тройник надвижной 32(4,4) х 32(4,4) х 32(4,4)</t>
  </si>
  <si>
    <t>1 171.00 руб.</t>
  </si>
  <si>
    <t>VLC-900858</t>
  </si>
  <si>
    <t>VTm.431.G.321632</t>
  </si>
  <si>
    <t>Тройник надвижной переходной 32(4,4) х 16(2,2) х 32(4,4)</t>
  </si>
  <si>
    <t>843.00 руб.</t>
  </si>
  <si>
    <t>VLC-900859</t>
  </si>
  <si>
    <t>VTm.431.G.322032</t>
  </si>
  <si>
    <t>Тройник надвижной переходной 32(4,4) х 20(2,8) х 32(4,4)</t>
  </si>
  <si>
    <t>922.00 руб.</t>
  </si>
  <si>
    <t>VLC-900860</t>
  </si>
  <si>
    <t>VTm.431.G.322532</t>
  </si>
  <si>
    <t>Тройник надвижной переходной 32(4,4) х 25(3,5) х 32(4,4)</t>
  </si>
  <si>
    <t>1 006.00 руб.</t>
  </si>
  <si>
    <t>VLC-900861</t>
  </si>
  <si>
    <t>VTm.451.G.003232</t>
  </si>
  <si>
    <t>Угольник надвижной 32(4,4) х 32(4,4)</t>
  </si>
  <si>
    <t>841.00 руб.</t>
  </si>
  <si>
    <t>VLC-900862</t>
  </si>
  <si>
    <t>VTm.454.G.001605</t>
  </si>
  <si>
    <t>Водорозетка надвижная 16(2,2) х 3/4"</t>
  </si>
  <si>
    <t>419.00 руб.</t>
  </si>
  <si>
    <t>VLC-900863</t>
  </si>
  <si>
    <t>VTm.454.G.002005</t>
  </si>
  <si>
    <t>Водорозетка надвижная 20(2,8) х 3/4"</t>
  </si>
  <si>
    <t>VLC-900864</t>
  </si>
  <si>
    <t>VTm.455.G.001604</t>
  </si>
  <si>
    <t>Водорозетка надвижная 16(2,2) х 1/2" нар.</t>
  </si>
  <si>
    <t>310.00 руб.</t>
  </si>
  <si>
    <t>VLC-900924</t>
  </si>
  <si>
    <t>VTm.431.G.201620</t>
  </si>
  <si>
    <t>Тройник надвижной переходной 20(2,8) х 16(2,2) х 20(2,8)</t>
  </si>
  <si>
    <t>400.00 руб.</t>
  </si>
  <si>
    <t>VLC-900967</t>
  </si>
  <si>
    <t>VTm.433.G.320632</t>
  </si>
  <si>
    <t>Тройник надвижной с переходом на нар.р. 32(4,4) х 1" х 32(4,4)</t>
  </si>
  <si>
    <t>1 222.00 руб.</t>
  </si>
  <si>
    <t>VLC-901112</t>
  </si>
  <si>
    <t>VTm.424.G.001604</t>
  </si>
  <si>
    <t>Пластина монтажная с водорозетками 16(2,2) х 1/2"</t>
  </si>
  <si>
    <t>859.00 руб.</t>
  </si>
  <si>
    <t>VLC-902041</t>
  </si>
  <si>
    <t>VTm.452.G.003206</t>
  </si>
  <si>
    <t>Фитинг аксиальный - угольник надвижной с переходом на вн.р. 32(4,4)х1"</t>
  </si>
  <si>
    <t>870.00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</si>
</sst>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62b15ea_3466_11eb_81f3_003048fd731b_2390b780_2840_11ed_a30f_00259070b4871.jpeg"/><Relationship Id="rId2" Type="http://schemas.openxmlformats.org/officeDocument/2006/relationships/image" Target="../media/662b15ec_3466_11eb_81f3_003048fd731b_2390b784_2840_11ed_a30f_00259070b4872.jpeg"/><Relationship Id="rId3" Type="http://schemas.openxmlformats.org/officeDocument/2006/relationships/image" Target="../media/662b15ee_3466_11eb_81f3_003048fd731b_2390b788_2840_11ed_a30f_00259070b4873.jpeg"/><Relationship Id="rId4" Type="http://schemas.openxmlformats.org/officeDocument/2006/relationships/image" Target="../media/662b15f0_3466_11eb_81f3_003048fd731b_2390b78c_2840_11ed_a30f_00259070b4874.jpeg"/><Relationship Id="rId5" Type="http://schemas.openxmlformats.org/officeDocument/2006/relationships/image" Target="../media/662b15f2_3466_11eb_81f3_003048fd731b_2390b790_2840_11ed_a30f_00259070b4875.jpeg"/><Relationship Id="rId6" Type="http://schemas.openxmlformats.org/officeDocument/2006/relationships/image" Target="../media/662b15f4_3466_11eb_81f3_003048fd731b_2390b794_2840_11ed_a30f_00259070b4876.jpeg"/><Relationship Id="rId7" Type="http://schemas.openxmlformats.org/officeDocument/2006/relationships/image" Target="../media/662b15f6_3466_11eb_81f3_003048fd731b_2390b798_2840_11ed_a30f_00259070b4877.jpeg"/><Relationship Id="rId8" Type="http://schemas.openxmlformats.org/officeDocument/2006/relationships/image" Target="../media/662b15f8_3466_11eb_81f3_003048fd731b_2390b79c_2840_11ed_a30f_00259070b4878.jpeg"/><Relationship Id="rId9" Type="http://schemas.openxmlformats.org/officeDocument/2006/relationships/image" Target="../media/662b15fa_3466_11eb_81f3_003048fd731b_2390b7a0_2840_11ed_a30f_00259070b4879.jpeg"/><Relationship Id="rId10" Type="http://schemas.openxmlformats.org/officeDocument/2006/relationships/image" Target="../media/662b15fc_3466_11eb_81f3_003048fd731b_2390b7a4_2840_11ed_a30f_00259070b48710.jpeg"/><Relationship Id="rId11" Type="http://schemas.openxmlformats.org/officeDocument/2006/relationships/image" Target="../media/662b15fe_3466_11eb_81f3_003048fd731b_2390b7a8_2840_11ed_a30f_00259070b48711.jpeg"/><Relationship Id="rId12" Type="http://schemas.openxmlformats.org/officeDocument/2006/relationships/image" Target="../media/54e1daac_3459_11ef_a5e4_047c1617b143_4b3c1d99_5a46_11f0_a775_047c1617b14312.jpeg"/><Relationship Id="rId13" Type="http://schemas.openxmlformats.org/officeDocument/2006/relationships/image" Target="../media/54e1daae_3459_11ef_a5e4_047c1617b143_514f7946_5a46_11f0_a775_047c1617b14313.jpeg"/><Relationship Id="rId14" Type="http://schemas.openxmlformats.org/officeDocument/2006/relationships/image" Target="../media/54e1dab0_3459_11ef_a5e4_047c1617b143_514f794a_5a46_11f0_a775_047c1617b14314.jpeg"/><Relationship Id="rId15" Type="http://schemas.openxmlformats.org/officeDocument/2006/relationships/image" Target="../media/54e1dab2_3459_11ef_a5e4_047c1617b143_514f794e_5a46_11f0_a775_047c1617b14315.jpeg"/><Relationship Id="rId16" Type="http://schemas.openxmlformats.org/officeDocument/2006/relationships/image" Target="../media/54e1dab4_3459_11ef_a5e4_047c1617b143_d37ff3cd_5d4f_11f0_a779_047c1617b14316.jpeg"/><Relationship Id="rId17" Type="http://schemas.openxmlformats.org/officeDocument/2006/relationships/image" Target="../media/54e1dab6_3459_11ef_a5e4_047c1617b143_d37ff3d1_5d4f_11f0_a779_047c1617b14317.jpeg"/><Relationship Id="rId18" Type="http://schemas.openxmlformats.org/officeDocument/2006/relationships/image" Target="../media/54e1dab8_3459_11ef_a5e4_047c1617b143_d37ff3d5_5d4f_11f0_a779_047c1617b14318.jpeg"/><Relationship Id="rId19" Type="http://schemas.openxmlformats.org/officeDocument/2006/relationships/image" Target="../media/54e1daba_3459_11ef_a5e4_047c1617b143_d37ff3d9_5d4f_11f0_a779_047c1617b14319.jpeg"/><Relationship Id="rId20" Type="http://schemas.openxmlformats.org/officeDocument/2006/relationships/image" Target="../media/54e1dabc_3459_11ef_a5e4_047c1617b143_514f7955_5a46_11f0_a775_047c1617b14320.jpeg"/><Relationship Id="rId21" Type="http://schemas.openxmlformats.org/officeDocument/2006/relationships/image" Target="../media/54e1dabe_3459_11ef_a5e4_047c1617b143_514f7959_5a46_11f0_a775_047c1617b14321.jpeg"/><Relationship Id="rId22" Type="http://schemas.openxmlformats.org/officeDocument/2006/relationships/image" Target="../media/54e1dac0_3459_11ef_a5e4_047c1617b143_514f795d_5a46_11f0_a775_047c1617b14322.jpeg"/><Relationship Id="rId23" Type="http://schemas.openxmlformats.org/officeDocument/2006/relationships/image" Target="../media/54e1dac2_3459_11ef_a5e4_047c1617b143_514f7961_5a46_11f0_a775_047c1617b14323.jpeg"/><Relationship Id="rId24" Type="http://schemas.openxmlformats.org/officeDocument/2006/relationships/image" Target="../media/54e1dac4_3459_11ef_a5e4_047c1617b143_514f7965_5a46_11f0_a775_047c1617b14324.jpeg"/><Relationship Id="rId25" Type="http://schemas.openxmlformats.org/officeDocument/2006/relationships/image" Target="../media/54e1dac6_3459_11ef_a5e4_047c1617b143_514f7969_5a46_11f0_a775_047c1617b14325.jpeg"/><Relationship Id="rId26" Type="http://schemas.openxmlformats.org/officeDocument/2006/relationships/image" Target="../media/54e1dac8_3459_11ef_a5e4_047c1617b143_514f796d_5a46_11f0_a775_047c1617b14326.jpeg"/><Relationship Id="rId27" Type="http://schemas.openxmlformats.org/officeDocument/2006/relationships/image" Target="../media/54e1daca_3459_11ef_a5e4_047c1617b143_514f7971_5a46_11f0_a775_047c1617b14327.jpeg"/><Relationship Id="rId28" Type="http://schemas.openxmlformats.org/officeDocument/2006/relationships/image" Target="../media/54e1dacc_3459_11ef_a5e4_047c1617b143_514f7975_5a46_11f0_a775_047c1617b14328.jpeg"/><Relationship Id="rId29" Type="http://schemas.openxmlformats.org/officeDocument/2006/relationships/image" Target="../media/54e1dace_3459_11ef_a5e4_047c1617b143_514f7979_5a46_11f0_a775_047c1617b14329.jpeg"/><Relationship Id="rId30" Type="http://schemas.openxmlformats.org/officeDocument/2006/relationships/image" Target="../media/54e1dad0_3459_11ef_a5e4_047c1617b143_514f797d_5a46_11f0_a775_047c1617b14330.jpeg"/><Relationship Id="rId31" Type="http://schemas.openxmlformats.org/officeDocument/2006/relationships/image" Target="../media/54e1dad2_3459_11ef_a5e4_047c1617b143_514f7981_5a46_11f0_a775_047c1617b14331.jpeg"/><Relationship Id="rId32" Type="http://schemas.openxmlformats.org/officeDocument/2006/relationships/image" Target="../media/c1a07c4b_3459_11ef_a5e4_047c1617b143_514f7985_5a46_11f0_a775_047c1617b14332.jpeg"/><Relationship Id="rId33" Type="http://schemas.openxmlformats.org/officeDocument/2006/relationships/image" Target="../media/c1a07c4d_3459_11ef_a5e4_047c1617b143_514f7989_5a46_11f0_a775_047c1617b14333.jpeg"/><Relationship Id="rId34" Type="http://schemas.openxmlformats.org/officeDocument/2006/relationships/image" Target="../media/c1a07c4f_3459_11ef_a5e4_047c1617b143_514f798d_5a46_11f0_a775_047c1617b14334.jpeg"/><Relationship Id="rId35" Type="http://schemas.openxmlformats.org/officeDocument/2006/relationships/image" Target="../media/c1a07c51_3459_11ef_a5e4_047c1617b143_514f7991_5a46_11f0_a775_047c1617b14335.jpeg"/><Relationship Id="rId36" Type="http://schemas.openxmlformats.org/officeDocument/2006/relationships/image" Target="../media/c1a07c53_3459_11ef_a5e4_047c1617b143_514f7995_5a46_11f0_a775_047c1617b14336.jpeg"/><Relationship Id="rId37" Type="http://schemas.openxmlformats.org/officeDocument/2006/relationships/image" Target="../media/c1a07c55_3459_11ef_a5e4_047c1617b143_514f7999_5a46_11f0_a775_047c1617b14337.jpeg"/><Relationship Id="rId38" Type="http://schemas.openxmlformats.org/officeDocument/2006/relationships/image" Target="../media/c1a07c57_3459_11ef_a5e4_047c1617b143_514f799d_5a46_11f0_a775_047c1617b14338.jpeg"/><Relationship Id="rId39" Type="http://schemas.openxmlformats.org/officeDocument/2006/relationships/image" Target="../media/c1a07c59_3459_11ef_a5e4_047c1617b143_514f79a1_5a46_11f0_a775_047c1617b14339.jpeg"/><Relationship Id="rId40" Type="http://schemas.openxmlformats.org/officeDocument/2006/relationships/image" Target="../media/c1a07c5b_3459_11ef_a5e4_047c1617b143_514f79a5_5a46_11f0_a775_047c1617b14340.jpeg"/><Relationship Id="rId41" Type="http://schemas.openxmlformats.org/officeDocument/2006/relationships/image" Target="../media/c1a07c5d_3459_11ef_a5e4_047c1617b143_514f79a9_5a46_11f0_a775_047c1617b14341.jpeg"/><Relationship Id="rId42" Type="http://schemas.openxmlformats.org/officeDocument/2006/relationships/image" Target="../media/c1a07c5f_3459_11ef_a5e4_047c1617b143_514f79ad_5a46_11f0_a775_047c1617b14342.jpeg"/><Relationship Id="rId43" Type="http://schemas.openxmlformats.org/officeDocument/2006/relationships/image" Target="../media/c1a07c61_3459_11ef_a5e4_047c1617b143_514f79b1_5a46_11f0_a775_047c1617b14343.jpeg"/><Relationship Id="rId44" Type="http://schemas.openxmlformats.org/officeDocument/2006/relationships/image" Target="../media/c1a07c63_3459_11ef_a5e4_047c1617b143_514f79b5_5a46_11f0_a775_047c1617b14344.jpeg"/><Relationship Id="rId45" Type="http://schemas.openxmlformats.org/officeDocument/2006/relationships/image" Target="../media/c1a07c65_3459_11ef_a5e4_047c1617b143_514f79b9_5a46_11f0_a775_047c1617b14345.jpeg"/><Relationship Id="rId46" Type="http://schemas.openxmlformats.org/officeDocument/2006/relationships/image" Target="../media/c1a07c67_3459_11ef_a5e4_047c1617b143_514f79bd_5a46_11f0_a775_047c1617b14346.jpeg"/><Relationship Id="rId47" Type="http://schemas.openxmlformats.org/officeDocument/2006/relationships/image" Target="../media/c1a07c69_3459_11ef_a5e4_047c1617b143_514f79c1_5a46_11f0_a775_047c1617b14347.jpeg"/><Relationship Id="rId48" Type="http://schemas.openxmlformats.org/officeDocument/2006/relationships/image" Target="../media/c1a07c6b_3459_11ef_a5e4_047c1617b143_514f79c5_5a46_11f0_a775_047c1617b14348.jpeg"/><Relationship Id="rId49" Type="http://schemas.openxmlformats.org/officeDocument/2006/relationships/image" Target="../media/c1a07c6d_3459_11ef_a5e4_047c1617b143_514f79c9_5a46_11f0_a775_047c1617b14349.jpeg"/><Relationship Id="rId50" Type="http://schemas.openxmlformats.org/officeDocument/2006/relationships/image" Target="../media/c1a07c6f_3459_11ef_a5e4_047c1617b143_514f79cd_5a46_11f0_a775_047c1617b14350.jpeg"/><Relationship Id="rId51" Type="http://schemas.openxmlformats.org/officeDocument/2006/relationships/image" Target="../media/c1a07c71_3459_11ef_a5e4_047c1617b143_514f79d1_5a46_11f0_a775_047c1617b14351.jpeg"/><Relationship Id="rId52" Type="http://schemas.openxmlformats.org/officeDocument/2006/relationships/image" Target="../media/c1a07c73_3459_11ef_a5e4_047c1617b143_514f79d5_5a46_11f0_a775_047c1617b14352.jpeg"/><Relationship Id="rId53" Type="http://schemas.openxmlformats.org/officeDocument/2006/relationships/image" Target="../media/c1a07c75_3459_11ef_a5e4_047c1617b143_514f79d9_5a46_11f0_a775_047c1617b14353.jpeg"/><Relationship Id="rId54" Type="http://schemas.openxmlformats.org/officeDocument/2006/relationships/image" Target="../media/c1a07c77_3459_11ef_a5e4_047c1617b143_514f79dd_5a46_11f0_a775_047c1617b14354.jpeg"/><Relationship Id="rId55" Type="http://schemas.openxmlformats.org/officeDocument/2006/relationships/image" Target="../media/c1a07c79_3459_11ef_a5e4_047c1617b143_514f79e1_5a46_11f0_a775_047c1617b14355.jpeg"/><Relationship Id="rId56" Type="http://schemas.openxmlformats.org/officeDocument/2006/relationships/image" Target="../media/c1a07c7b_3459_11ef_a5e4_047c1617b143_514f79e5_5a46_11f0_a775_047c1617b14356.jpeg"/><Relationship Id="rId57" Type="http://schemas.openxmlformats.org/officeDocument/2006/relationships/image" Target="../media/c1a07c7d_3459_11ef_a5e4_047c1617b143_514f79e9_5a46_11f0_a775_047c1617b14357.jpeg"/><Relationship Id="rId58" Type="http://schemas.openxmlformats.org/officeDocument/2006/relationships/image" Target="../media/c1a07c7f_3459_11ef_a5e4_047c1617b143_514f79ed_5a46_11f0_a775_047c1617b14358.jpeg"/><Relationship Id="rId59" Type="http://schemas.openxmlformats.org/officeDocument/2006/relationships/image" Target="../media/c1a07c81_3459_11ef_a5e4_047c1617b143_514f79f1_5a46_11f0_a775_047c1617b14359.jpeg"/><Relationship Id="rId60" Type="http://schemas.openxmlformats.org/officeDocument/2006/relationships/image" Target="../media/c1a07c83_3459_11ef_a5e4_047c1617b143_514f79f5_5a46_11f0_a775_047c1617b14360.jpeg"/><Relationship Id="rId61" Type="http://schemas.openxmlformats.org/officeDocument/2006/relationships/image" Target="../media/c1a07c85_3459_11ef_a5e4_047c1617b143_514f79f9_5a46_11f0_a775_047c1617b14361.jpeg"/><Relationship Id="rId62" Type="http://schemas.openxmlformats.org/officeDocument/2006/relationships/image" Target="../media/c1a07c87_3459_11ef_a5e4_047c1617b143_514f79fd_5a46_11f0_a775_047c1617b14362.jpeg"/><Relationship Id="rId63" Type="http://schemas.openxmlformats.org/officeDocument/2006/relationships/image" Target="../media/c1a07c89_3459_11ef_a5e4_047c1617b143_514f7a01_5a46_11f0_a775_047c1617b14363.jpeg"/><Relationship Id="rId64" Type="http://schemas.openxmlformats.org/officeDocument/2006/relationships/image" Target="../media/c1a07c8b_3459_11ef_a5e4_047c1617b143_514f7a05_5a46_11f0_a775_047c1617b14364.jpeg"/><Relationship Id="rId65" Type="http://schemas.openxmlformats.org/officeDocument/2006/relationships/image" Target="../media/c1a07c8d_3459_11ef_a5e4_047c1617b143_514f7a09_5a46_11f0_a775_047c1617b14365.jpeg"/><Relationship Id="rId66" Type="http://schemas.openxmlformats.org/officeDocument/2006/relationships/image" Target="../media/c1a07c8f_3459_11ef_a5e4_047c1617b143_514f7a0d_5a46_11f0_a775_047c1617b14366.jpeg"/><Relationship Id="rId67" Type="http://schemas.openxmlformats.org/officeDocument/2006/relationships/image" Target="../media/c1a07c91_3459_11ef_a5e4_047c1617b143_514f7a11_5a46_11f0_a775_047c1617b14367.jpeg"/><Relationship Id="rId68" Type="http://schemas.openxmlformats.org/officeDocument/2006/relationships/image" Target="../media/c1a07c93_3459_11ef_a5e4_047c1617b143_514f7a15_5a46_11f0_a775_047c1617b14368.jpeg"/><Relationship Id="rId69" Type="http://schemas.openxmlformats.org/officeDocument/2006/relationships/image" Target="../media/c1a07c95_3459_11ef_a5e4_047c1617b143_514f7a19_5a46_11f0_a775_047c1617b14369.jpeg"/><Relationship Id="rId70" Type="http://schemas.openxmlformats.org/officeDocument/2006/relationships/image" Target="../media/0ef53f27_9e75_11ef_a670_047c1617b143_49c4af49_056a_11f0_a6fc_047c1617b14370.jpeg"/><Relationship Id="rId71" Type="http://schemas.openxmlformats.org/officeDocument/2006/relationships/image" Target="../media/0ef53f29_9e75_11ef_a670_047c1617b143_49c4af4d_056a_11f0_a6fc_047c1617b14371.jpeg"/><Relationship Id="rId72" Type="http://schemas.openxmlformats.org/officeDocument/2006/relationships/image" Target="../media/0ef53f2b_9e75_11ef_a670_047c1617b143_49c4af51_056a_11f0_a6fc_047c1617b14372.jpeg"/><Relationship Id="rId73" Type="http://schemas.openxmlformats.org/officeDocument/2006/relationships/image" Target="../media/0ef53f2d_9e75_11ef_a670_047c1617b143_49c4af55_056a_11f0_a6fc_047c1617b14373.jpeg"/><Relationship Id="rId74" Type="http://schemas.openxmlformats.org/officeDocument/2006/relationships/image" Target="../media/0ef53f2f_9e75_11ef_a670_047c1617b143_49c4af59_056a_11f0_a6fc_047c1617b14374.jpeg"/><Relationship Id="rId75" Type="http://schemas.openxmlformats.org/officeDocument/2006/relationships/image" Target="../media/0ef53f31_9e75_11ef_a670_047c1617b143_49c4af5d_056a_11f0_a6fc_047c1617b14375.jpeg"/><Relationship Id="rId76" Type="http://schemas.openxmlformats.org/officeDocument/2006/relationships/image" Target="../media/0ef53f33_9e75_11ef_a670_047c1617b143_49c4af61_056a_11f0_a6fc_047c1617b14376.jpeg"/><Relationship Id="rId77" Type="http://schemas.openxmlformats.org/officeDocument/2006/relationships/image" Target="../media/0ef53f35_9e75_11ef_a670_047c1617b143_49c4af65_056a_11f0_a6fc_047c1617b14377.jpeg"/><Relationship Id="rId78" Type="http://schemas.openxmlformats.org/officeDocument/2006/relationships/image" Target="../media/0ef53f37_9e75_11ef_a670_047c1617b143_49c4af69_056a_11f0_a6fc_047c1617b14378.jpeg"/><Relationship Id="rId79" Type="http://schemas.openxmlformats.org/officeDocument/2006/relationships/image" Target="../media/0ef53f39_9e75_11ef_a670_047c1617b143_49c4af6d_056a_11f0_a6fc_047c1617b14379.jpeg"/><Relationship Id="rId80" Type="http://schemas.openxmlformats.org/officeDocument/2006/relationships/image" Target="../media/0ef53f3b_9e75_11ef_a670_047c1617b143_49c4af71_056a_11f0_a6fc_047c1617b14380.jpeg"/><Relationship Id="rId81" Type="http://schemas.openxmlformats.org/officeDocument/2006/relationships/image" Target="../media/0ef53f3d_9e75_11ef_a670_047c1617b143_49c4af75_056a_11f0_a6fc_047c1617b14381.jpeg"/><Relationship Id="rId82" Type="http://schemas.openxmlformats.org/officeDocument/2006/relationships/image" Target="../media/0ef53f3f_9e75_11ef_a670_047c1617b143_49c4af79_056a_11f0_a6fc_047c1617b14382.jpeg"/><Relationship Id="rId83" Type="http://schemas.openxmlformats.org/officeDocument/2006/relationships/image" Target="../media/0ef53f41_9e75_11ef_a670_047c1617b143_49c4af7d_056a_11f0_a6fc_047c1617b14383.jpeg"/><Relationship Id="rId84" Type="http://schemas.openxmlformats.org/officeDocument/2006/relationships/image" Target="../media/0ef53f43_9e75_11ef_a670_047c1617b143_49c4af81_056a_11f0_a6fc_047c1617b14384.jpeg"/><Relationship Id="rId85" Type="http://schemas.openxmlformats.org/officeDocument/2006/relationships/image" Target="../media/0ef53f45_9e75_11ef_a670_047c1617b143_49c4af85_056a_11f0_a6fc_047c1617b14385.jpeg"/><Relationship Id="rId86" Type="http://schemas.openxmlformats.org/officeDocument/2006/relationships/image" Target="../media/0ef53f47_9e75_11ef_a670_047c1617b143_49c4af89_056a_11f0_a6fc_047c1617b14386.jpeg"/><Relationship Id="rId87" Type="http://schemas.openxmlformats.org/officeDocument/2006/relationships/image" Target="../media/0ef53f49_9e75_11ef_a670_047c1617b143_49c4af8d_056a_11f0_a6fc_047c1617b14387.jpeg"/><Relationship Id="rId88" Type="http://schemas.openxmlformats.org/officeDocument/2006/relationships/image" Target="../media/af38586e_ce99_11ef_a6b4_047c1617b143_1b5db4aa_f93d_11ef_a6ea_047c1617b14388.jpeg"/><Relationship Id="rId89" Type="http://schemas.openxmlformats.org/officeDocument/2006/relationships/image" Target="../media/145c8960_551c_11f0_a76e_047c1617b143_579e235f_5a46_11f0_a775_047c1617b14389.jpeg"/><Relationship Id="rId90" Type="http://schemas.openxmlformats.org/officeDocument/2006/relationships/image" Target="../media/b7995f9d_96ee_11f0_a7c5_047c1617b143_fafd76cc_b70d_11f0_a7ef_047c1617b1439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3" name="Image_57" descr="Image_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4" name="Image_58" descr="Image_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5" name="Image_59" descr="Image_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6" name="Image_60" descr="Image_6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7" name="Image_61" descr="Image_6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8" name="Image_62" descr="Image_6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9" name="Image_63" descr="Image_6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0" name="Image_64" descr="Image_6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1" name="Image_65" descr="Image_6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2" name="Image_66" descr="Image_6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3" name="Image_67" descr="Image_6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4" name="Image_68" descr="Image_6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5" name="Image_69" descr="Image_6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6" name="Image_70" descr="Image_7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7" name="Image_71" descr="Image_7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8" name="Image_72" descr="Image_7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9" name="Image_73" descr="Image_73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70" name="Image_74" descr="Image_74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1" name="Image_75" descr="Image_75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2" name="Image_76" descr="Image_76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3" name="Image_77" descr="Image_77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4" name="Image_78" descr="Image_78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5" name="Image_79" descr="Image_79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6" name="Image_80" descr="Image_80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7" name="Image_81" descr="Image_81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8" name="Image_82" descr="Image_82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9" name="Image_83" descr="Image_83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80" name="Image_84" descr="Image_84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1" name="Image_85" descr="Image_85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2" name="Image_86" descr="Image_86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3" name="Image_87" descr="Image_87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4" name="Image_88" descr="Image_88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5" name="Image_89" descr="Image_89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6" name="Image_90" descr="Image_90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7" name="Image_91" descr="Image_91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8" name="Image_92" descr="Image_92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9" name="Image_93" descr="Image_93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90" name="Image_94" descr="Image_94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836251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J5*87.00</f>
        <v>0</v>
      </c>
      <c r="L5" s="5"/>
    </row>
    <row r="6" spans="1:12" customHeight="1" ht="105" outlineLevel="4">
      <c r="A6" s="1"/>
      <c r="B6" s="1">
        <v>836252</v>
      </c>
      <c r="C6" s="1" t="s">
        <v>20</v>
      </c>
      <c r="D6" s="1" t="s">
        <v>21</v>
      </c>
      <c r="E6" s="2" t="s">
        <v>22</v>
      </c>
      <c r="F6" s="2" t="s">
        <v>23</v>
      </c>
      <c r="G6" s="2" t="s">
        <v>24</v>
      </c>
      <c r="H6" s="2" t="s">
        <v>25</v>
      </c>
      <c r="I6" s="1">
        <v>0</v>
      </c>
      <c r="J6" s="3" t="s">
        <v>19</v>
      </c>
      <c r="K6" s="2" t="str">
        <f>J6*162.00</f>
        <v>0</v>
      </c>
      <c r="L6" s="5"/>
    </row>
    <row r="7" spans="1:12" customHeight="1" ht="105" outlineLevel="4">
      <c r="A7" s="1"/>
      <c r="B7" s="1">
        <v>836253</v>
      </c>
      <c r="C7" s="1" t="s">
        <v>26</v>
      </c>
      <c r="D7" s="1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1">
        <v>0</v>
      </c>
      <c r="J7" s="3" t="s">
        <v>19</v>
      </c>
      <c r="K7" s="2" t="str">
        <f>J7*178.00</f>
        <v>0</v>
      </c>
      <c r="L7" s="5"/>
    </row>
    <row r="8" spans="1:12" customHeight="1" ht="105" outlineLevel="4">
      <c r="A8" s="1"/>
      <c r="B8" s="1">
        <v>836254</v>
      </c>
      <c r="C8" s="1" t="s">
        <v>32</v>
      </c>
      <c r="D8" s="1" t="s">
        <v>33</v>
      </c>
      <c r="E8" s="2" t="s">
        <v>34</v>
      </c>
      <c r="F8" s="2" t="s">
        <v>35</v>
      </c>
      <c r="G8" s="2" t="s">
        <v>30</v>
      </c>
      <c r="H8" s="2" t="s">
        <v>25</v>
      </c>
      <c r="I8" s="1">
        <v>0</v>
      </c>
      <c r="J8" s="3" t="s">
        <v>19</v>
      </c>
      <c r="K8" s="2" t="str">
        <f>J8*128.00</f>
        <v>0</v>
      </c>
      <c r="L8" s="5"/>
    </row>
    <row r="9" spans="1:12" customHeight="1" ht="105" outlineLevel="4">
      <c r="A9" s="1"/>
      <c r="B9" s="1">
        <v>836255</v>
      </c>
      <c r="C9" s="1" t="s">
        <v>36</v>
      </c>
      <c r="D9" s="1" t="s">
        <v>37</v>
      </c>
      <c r="E9" s="2" t="s">
        <v>38</v>
      </c>
      <c r="F9" s="2" t="s">
        <v>39</v>
      </c>
      <c r="G9" s="2" t="s">
        <v>24</v>
      </c>
      <c r="H9" s="2" t="s">
        <v>25</v>
      </c>
      <c r="I9" s="1">
        <v>0</v>
      </c>
      <c r="J9" s="3" t="s">
        <v>19</v>
      </c>
      <c r="K9" s="2" t="str">
        <f>J9*195.00</f>
        <v>0</v>
      </c>
      <c r="L9" s="5"/>
    </row>
    <row r="10" spans="1:12" customHeight="1" ht="105" outlineLevel="4">
      <c r="A10" s="1"/>
      <c r="B10" s="1">
        <v>836256</v>
      </c>
      <c r="C10" s="1" t="s">
        <v>40</v>
      </c>
      <c r="D10" s="1" t="s">
        <v>41</v>
      </c>
      <c r="E10" s="2" t="s">
        <v>42</v>
      </c>
      <c r="F10" s="2" t="s">
        <v>43</v>
      </c>
      <c r="G10" s="2" t="s">
        <v>24</v>
      </c>
      <c r="H10" s="2" t="s">
        <v>31</v>
      </c>
      <c r="I10" s="1">
        <v>0</v>
      </c>
      <c r="J10" s="3" t="s">
        <v>19</v>
      </c>
      <c r="K10" s="2" t="str">
        <f>J10*289.00</f>
        <v>0</v>
      </c>
      <c r="L10" s="5"/>
    </row>
    <row r="11" spans="1:12" customHeight="1" ht="105" outlineLevel="4">
      <c r="A11" s="1"/>
      <c r="B11" s="1">
        <v>836257</v>
      </c>
      <c r="C11" s="1" t="s">
        <v>44</v>
      </c>
      <c r="D11" s="1" t="s">
        <v>45</v>
      </c>
      <c r="E11" s="2" t="s">
        <v>46</v>
      </c>
      <c r="F11" s="2" t="s">
        <v>47</v>
      </c>
      <c r="G11" s="2">
        <v>7</v>
      </c>
      <c r="H11" s="2" t="s">
        <v>25</v>
      </c>
      <c r="I11" s="1">
        <v>0</v>
      </c>
      <c r="J11" s="3" t="s">
        <v>19</v>
      </c>
      <c r="K11" s="2" t="str">
        <f>J11*365.00</f>
        <v>0</v>
      </c>
      <c r="L11" s="5"/>
    </row>
    <row r="12" spans="1:12" customHeight="1" ht="105" outlineLevel="4">
      <c r="A12" s="1"/>
      <c r="B12" s="1">
        <v>836258</v>
      </c>
      <c r="C12" s="1" t="s">
        <v>48</v>
      </c>
      <c r="D12" s="1" t="s">
        <v>49</v>
      </c>
      <c r="E12" s="2" t="s">
        <v>50</v>
      </c>
      <c r="F12" s="2" t="s">
        <v>51</v>
      </c>
      <c r="G12" s="2">
        <v>0</v>
      </c>
      <c r="H12" s="2">
        <v>0</v>
      </c>
      <c r="I12" s="1">
        <v>0</v>
      </c>
      <c r="J12" s="3" t="s">
        <v>19</v>
      </c>
      <c r="K12" s="2" t="str">
        <f>J12*213.00</f>
        <v>0</v>
      </c>
      <c r="L12" s="5"/>
    </row>
    <row r="13" spans="1:12" customHeight="1" ht="105" outlineLevel="4">
      <c r="A13" s="1"/>
      <c r="B13" s="1">
        <v>836259</v>
      </c>
      <c r="C13" s="1" t="s">
        <v>52</v>
      </c>
      <c r="D13" s="1" t="s">
        <v>53</v>
      </c>
      <c r="E13" s="2" t="s">
        <v>54</v>
      </c>
      <c r="F13" s="2" t="s">
        <v>55</v>
      </c>
      <c r="G13" s="2">
        <v>10</v>
      </c>
      <c r="H13" s="2" t="s">
        <v>17</v>
      </c>
      <c r="I13" s="1">
        <v>0</v>
      </c>
      <c r="J13" s="3" t="s">
        <v>19</v>
      </c>
      <c r="K13" s="2" t="str">
        <f>J13*255.00</f>
        <v>0</v>
      </c>
      <c r="L13" s="5"/>
    </row>
    <row r="14" spans="1:12" customHeight="1" ht="105" outlineLevel="4">
      <c r="A14" s="1"/>
      <c r="B14" s="1">
        <v>836260</v>
      </c>
      <c r="C14" s="1" t="s">
        <v>56</v>
      </c>
      <c r="D14" s="1" t="s">
        <v>57</v>
      </c>
      <c r="E14" s="2" t="s">
        <v>58</v>
      </c>
      <c r="F14" s="2" t="s">
        <v>59</v>
      </c>
      <c r="G14" s="2">
        <v>7</v>
      </c>
      <c r="H14" s="2">
        <v>0</v>
      </c>
      <c r="I14" s="1">
        <v>0</v>
      </c>
      <c r="J14" s="3" t="s">
        <v>19</v>
      </c>
      <c r="K14" s="2" t="str">
        <f>J14*245.00</f>
        <v>0</v>
      </c>
      <c r="L14" s="5"/>
    </row>
    <row r="15" spans="1:12" customHeight="1" ht="105" outlineLevel="4">
      <c r="A15" s="1"/>
      <c r="B15" s="1">
        <v>836261</v>
      </c>
      <c r="C15" s="1" t="s">
        <v>60</v>
      </c>
      <c r="D15" s="1" t="s">
        <v>61</v>
      </c>
      <c r="E15" s="2" t="s">
        <v>62</v>
      </c>
      <c r="F15" s="2" t="s">
        <v>63</v>
      </c>
      <c r="G15" s="2" t="s">
        <v>30</v>
      </c>
      <c r="H15" s="2" t="s">
        <v>17</v>
      </c>
      <c r="I15" s="1">
        <v>0</v>
      </c>
      <c r="J15" s="3" t="s">
        <v>19</v>
      </c>
      <c r="K15" s="2" t="str">
        <f>J15*304.00</f>
        <v>0</v>
      </c>
      <c r="L15" s="5"/>
    </row>
    <row r="16" spans="1:12" customHeight="1" ht="105" outlineLevel="4">
      <c r="A16" s="1"/>
      <c r="B16" s="1">
        <v>889114</v>
      </c>
      <c r="C16" s="1" t="s">
        <v>64</v>
      </c>
      <c r="D16" s="1" t="s">
        <v>65</v>
      </c>
      <c r="E16" s="2" t="s">
        <v>66</v>
      </c>
      <c r="F16" s="2" t="s">
        <v>67</v>
      </c>
      <c r="G16" s="2" t="s">
        <v>17</v>
      </c>
      <c r="H16" s="2" t="s">
        <v>18</v>
      </c>
      <c r="I16" s="1">
        <v>0</v>
      </c>
      <c r="J16" s="3" t="s">
        <v>19</v>
      </c>
      <c r="K16" s="2" t="str">
        <f>J16*107.00</f>
        <v>0</v>
      </c>
      <c r="L16" s="5"/>
    </row>
    <row r="17" spans="1:12" customHeight="1" ht="105" outlineLevel="4">
      <c r="A17" s="1"/>
      <c r="B17" s="1">
        <v>889115</v>
      </c>
      <c r="C17" s="1" t="s">
        <v>68</v>
      </c>
      <c r="D17" s="1" t="s">
        <v>69</v>
      </c>
      <c r="E17" s="2" t="s">
        <v>70</v>
      </c>
      <c r="F17" s="2" t="s">
        <v>71</v>
      </c>
      <c r="G17" s="2">
        <v>5</v>
      </c>
      <c r="H17" s="2" t="s">
        <v>25</v>
      </c>
      <c r="I17" s="1">
        <v>0</v>
      </c>
      <c r="J17" s="3" t="s">
        <v>19</v>
      </c>
      <c r="K17" s="2" t="str">
        <f>J17*147.00</f>
        <v>0</v>
      </c>
      <c r="L17" s="5"/>
    </row>
    <row r="18" spans="1:12" customHeight="1" ht="105" outlineLevel="4">
      <c r="A18" s="1"/>
      <c r="B18" s="1">
        <v>889116</v>
      </c>
      <c r="C18" s="1" t="s">
        <v>72</v>
      </c>
      <c r="D18" s="1" t="s">
        <v>73</v>
      </c>
      <c r="E18" s="2" t="s">
        <v>74</v>
      </c>
      <c r="F18" s="2" t="s">
        <v>75</v>
      </c>
      <c r="G18" s="2" t="s">
        <v>30</v>
      </c>
      <c r="H18" s="2" t="s">
        <v>17</v>
      </c>
      <c r="I18" s="1">
        <v>0</v>
      </c>
      <c r="J18" s="3" t="s">
        <v>19</v>
      </c>
      <c r="K18" s="2" t="str">
        <f>J18*220.00</f>
        <v>0</v>
      </c>
      <c r="L18" s="5"/>
    </row>
    <row r="19" spans="1:12" customHeight="1" ht="105" outlineLevel="4">
      <c r="A19" s="1"/>
      <c r="B19" s="1">
        <v>889117</v>
      </c>
      <c r="C19" s="1" t="s">
        <v>76</v>
      </c>
      <c r="D19" s="1" t="s">
        <v>77</v>
      </c>
      <c r="E19" s="2" t="s">
        <v>78</v>
      </c>
      <c r="F19" s="2" t="s">
        <v>79</v>
      </c>
      <c r="G19" s="2" t="s">
        <v>24</v>
      </c>
      <c r="H19" s="2" t="s">
        <v>17</v>
      </c>
      <c r="I19" s="1">
        <v>0</v>
      </c>
      <c r="J19" s="3" t="s">
        <v>19</v>
      </c>
      <c r="K19" s="2" t="str">
        <f>J19*187.00</f>
        <v>0</v>
      </c>
      <c r="L19" s="5"/>
    </row>
    <row r="20" spans="1:12" customHeight="1" ht="105" outlineLevel="4">
      <c r="A20" s="1"/>
      <c r="B20" s="1">
        <v>889118</v>
      </c>
      <c r="C20" s="1" t="s">
        <v>80</v>
      </c>
      <c r="D20" s="1" t="s">
        <v>81</v>
      </c>
      <c r="E20" s="2" t="s">
        <v>82</v>
      </c>
      <c r="F20" s="2" t="s">
        <v>83</v>
      </c>
      <c r="G20" s="2" t="s">
        <v>30</v>
      </c>
      <c r="H20" s="2" t="s">
        <v>17</v>
      </c>
      <c r="I20" s="1">
        <v>0</v>
      </c>
      <c r="J20" s="3" t="s">
        <v>19</v>
      </c>
      <c r="K20" s="2" t="str">
        <f>J20*257.00</f>
        <v>0</v>
      </c>
      <c r="L20" s="5"/>
    </row>
    <row r="21" spans="1:12" customHeight="1" ht="105" outlineLevel="4">
      <c r="A21" s="1"/>
      <c r="B21" s="1">
        <v>889119</v>
      </c>
      <c r="C21" s="1" t="s">
        <v>84</v>
      </c>
      <c r="D21" s="1" t="s">
        <v>85</v>
      </c>
      <c r="E21" s="2" t="s">
        <v>86</v>
      </c>
      <c r="F21" s="2" t="s">
        <v>87</v>
      </c>
      <c r="G21" s="2" t="s">
        <v>24</v>
      </c>
      <c r="H21" s="2" t="s">
        <v>17</v>
      </c>
      <c r="I21" s="1">
        <v>0</v>
      </c>
      <c r="J21" s="3" t="s">
        <v>19</v>
      </c>
      <c r="K21" s="2" t="str">
        <f>J21*271.00</f>
        <v>0</v>
      </c>
      <c r="L21" s="5"/>
    </row>
    <row r="22" spans="1:12" customHeight="1" ht="105" outlineLevel="4">
      <c r="A22" s="1"/>
      <c r="B22" s="1">
        <v>889120</v>
      </c>
      <c r="C22" s="1" t="s">
        <v>88</v>
      </c>
      <c r="D22" s="1" t="s">
        <v>89</v>
      </c>
      <c r="E22" s="2" t="s">
        <v>90</v>
      </c>
      <c r="F22" s="2" t="s">
        <v>91</v>
      </c>
      <c r="G22" s="2">
        <v>9</v>
      </c>
      <c r="H22" s="2" t="s">
        <v>31</v>
      </c>
      <c r="I22" s="1">
        <v>0</v>
      </c>
      <c r="J22" s="3" t="s">
        <v>19</v>
      </c>
      <c r="K22" s="2" t="str">
        <f>J22*341.00</f>
        <v>0</v>
      </c>
      <c r="L22" s="5"/>
    </row>
    <row r="23" spans="1:12" customHeight="1" ht="105" outlineLevel="4">
      <c r="A23" s="1"/>
      <c r="B23" s="1">
        <v>889121</v>
      </c>
      <c r="C23" s="1" t="s">
        <v>92</v>
      </c>
      <c r="D23" s="1" t="s">
        <v>93</v>
      </c>
      <c r="E23" s="2" t="s">
        <v>94</v>
      </c>
      <c r="F23" s="2" t="s">
        <v>95</v>
      </c>
      <c r="G23" s="2" t="s">
        <v>24</v>
      </c>
      <c r="H23" s="2" t="s">
        <v>17</v>
      </c>
      <c r="I23" s="1">
        <v>0</v>
      </c>
      <c r="J23" s="3" t="s">
        <v>19</v>
      </c>
      <c r="K23" s="2" t="str">
        <f>J23*438.00</f>
        <v>0</v>
      </c>
      <c r="L23" s="5"/>
    </row>
    <row r="24" spans="1:12" customHeight="1" ht="105" outlineLevel="4">
      <c r="A24" s="1"/>
      <c r="B24" s="1">
        <v>889122</v>
      </c>
      <c r="C24" s="1" t="s">
        <v>96</v>
      </c>
      <c r="D24" s="1" t="s">
        <v>97</v>
      </c>
      <c r="E24" s="2" t="s">
        <v>98</v>
      </c>
      <c r="F24" s="2" t="s">
        <v>99</v>
      </c>
      <c r="G24" s="2" t="s">
        <v>30</v>
      </c>
      <c r="H24" s="2" t="s">
        <v>17</v>
      </c>
      <c r="I24" s="1">
        <v>0</v>
      </c>
      <c r="J24" s="3" t="s">
        <v>19</v>
      </c>
      <c r="K24" s="2" t="str">
        <f>J24*260.00</f>
        <v>0</v>
      </c>
      <c r="L24" s="5"/>
    </row>
    <row r="25" spans="1:12" customHeight="1" ht="105" outlineLevel="4">
      <c r="A25" s="1"/>
      <c r="B25" s="1">
        <v>889123</v>
      </c>
      <c r="C25" s="1" t="s">
        <v>100</v>
      </c>
      <c r="D25" s="1" t="s">
        <v>101</v>
      </c>
      <c r="E25" s="2" t="s">
        <v>102</v>
      </c>
      <c r="F25" s="2" t="s">
        <v>103</v>
      </c>
      <c r="G25" s="2" t="s">
        <v>24</v>
      </c>
      <c r="H25" s="2" t="s">
        <v>31</v>
      </c>
      <c r="I25" s="1">
        <v>0</v>
      </c>
      <c r="J25" s="3" t="s">
        <v>19</v>
      </c>
      <c r="K25" s="2" t="str">
        <f>J25*224.00</f>
        <v>0</v>
      </c>
      <c r="L25" s="5"/>
    </row>
    <row r="26" spans="1:12" customHeight="1" ht="105" outlineLevel="4">
      <c r="A26" s="1"/>
      <c r="B26" s="1">
        <v>889124</v>
      </c>
      <c r="C26" s="1" t="s">
        <v>104</v>
      </c>
      <c r="D26" s="1" t="s">
        <v>105</v>
      </c>
      <c r="E26" s="2" t="s">
        <v>106</v>
      </c>
      <c r="F26" s="2" t="s">
        <v>107</v>
      </c>
      <c r="G26" s="2" t="s">
        <v>30</v>
      </c>
      <c r="H26" s="2" t="s">
        <v>17</v>
      </c>
      <c r="I26" s="1">
        <v>0</v>
      </c>
      <c r="J26" s="3" t="s">
        <v>19</v>
      </c>
      <c r="K26" s="2" t="str">
        <f>J26*320.00</f>
        <v>0</v>
      </c>
      <c r="L26" s="5"/>
    </row>
    <row r="27" spans="1:12" customHeight="1" ht="105" outlineLevel="4">
      <c r="A27" s="1"/>
      <c r="B27" s="1">
        <v>889125</v>
      </c>
      <c r="C27" s="1" t="s">
        <v>108</v>
      </c>
      <c r="D27" s="1" t="s">
        <v>109</v>
      </c>
      <c r="E27" s="2" t="s">
        <v>110</v>
      </c>
      <c r="F27" s="2" t="s">
        <v>111</v>
      </c>
      <c r="G27" s="2" t="s">
        <v>24</v>
      </c>
      <c r="H27" s="2" t="s">
        <v>17</v>
      </c>
      <c r="I27" s="1">
        <v>0</v>
      </c>
      <c r="J27" s="3" t="s">
        <v>19</v>
      </c>
      <c r="K27" s="2" t="str">
        <f>J27*355.00</f>
        <v>0</v>
      </c>
      <c r="L27" s="5"/>
    </row>
    <row r="28" spans="1:12" customHeight="1" ht="105" outlineLevel="4">
      <c r="A28" s="1"/>
      <c r="B28" s="1">
        <v>889126</v>
      </c>
      <c r="C28" s="1" t="s">
        <v>112</v>
      </c>
      <c r="D28" s="1" t="s">
        <v>113</v>
      </c>
      <c r="E28" s="2" t="s">
        <v>114</v>
      </c>
      <c r="F28" s="2" t="s">
        <v>115</v>
      </c>
      <c r="G28" s="2" t="s">
        <v>24</v>
      </c>
      <c r="H28" s="2" t="s">
        <v>17</v>
      </c>
      <c r="I28" s="1">
        <v>0</v>
      </c>
      <c r="J28" s="3" t="s">
        <v>19</v>
      </c>
      <c r="K28" s="2" t="str">
        <f>J28*514.00</f>
        <v>0</v>
      </c>
      <c r="L28" s="5"/>
    </row>
    <row r="29" spans="1:12" customHeight="1" ht="105" outlineLevel="4">
      <c r="A29" s="1"/>
      <c r="B29" s="1">
        <v>889127</v>
      </c>
      <c r="C29" s="1" t="s">
        <v>116</v>
      </c>
      <c r="D29" s="1" t="s">
        <v>117</v>
      </c>
      <c r="E29" s="2" t="s">
        <v>118</v>
      </c>
      <c r="F29" s="2" t="s">
        <v>119</v>
      </c>
      <c r="G29" s="2" t="s">
        <v>30</v>
      </c>
      <c r="H29" s="2" t="s">
        <v>31</v>
      </c>
      <c r="I29" s="1">
        <v>0</v>
      </c>
      <c r="J29" s="3" t="s">
        <v>19</v>
      </c>
      <c r="K29" s="2" t="str">
        <f>J29*193.00</f>
        <v>0</v>
      </c>
      <c r="L29" s="5"/>
    </row>
    <row r="30" spans="1:12" customHeight="1" ht="105" outlineLevel="4">
      <c r="A30" s="1"/>
      <c r="B30" s="1">
        <v>889128</v>
      </c>
      <c r="C30" s="1" t="s">
        <v>120</v>
      </c>
      <c r="D30" s="1" t="s">
        <v>121</v>
      </c>
      <c r="E30" s="2" t="s">
        <v>122</v>
      </c>
      <c r="F30" s="2" t="s">
        <v>123</v>
      </c>
      <c r="G30" s="2" t="s">
        <v>24</v>
      </c>
      <c r="H30" s="2" t="s">
        <v>17</v>
      </c>
      <c r="I30" s="1">
        <v>0</v>
      </c>
      <c r="J30" s="3" t="s">
        <v>19</v>
      </c>
      <c r="K30" s="2" t="str">
        <f>J30*161.00</f>
        <v>0</v>
      </c>
      <c r="L30" s="5"/>
    </row>
    <row r="31" spans="1:12" customHeight="1" ht="105" outlineLevel="4">
      <c r="A31" s="1"/>
      <c r="B31" s="1">
        <v>889129</v>
      </c>
      <c r="C31" s="1" t="s">
        <v>124</v>
      </c>
      <c r="D31" s="1" t="s">
        <v>125</v>
      </c>
      <c r="E31" s="2" t="s">
        <v>126</v>
      </c>
      <c r="F31" s="2" t="s">
        <v>127</v>
      </c>
      <c r="G31" s="2" t="s">
        <v>24</v>
      </c>
      <c r="H31" s="2" t="s">
        <v>17</v>
      </c>
      <c r="I31" s="1">
        <v>0</v>
      </c>
      <c r="J31" s="3" t="s">
        <v>19</v>
      </c>
      <c r="K31" s="2" t="str">
        <f>J31*328.00</f>
        <v>0</v>
      </c>
      <c r="L31" s="5"/>
    </row>
    <row r="32" spans="1:12" customHeight="1" ht="105" outlineLevel="4">
      <c r="A32" s="1"/>
      <c r="B32" s="1">
        <v>889130</v>
      </c>
      <c r="C32" s="1" t="s">
        <v>128</v>
      </c>
      <c r="D32" s="1" t="s">
        <v>129</v>
      </c>
      <c r="E32" s="2" t="s">
        <v>130</v>
      </c>
      <c r="F32" s="2" t="s">
        <v>131</v>
      </c>
      <c r="G32" s="2" t="s">
        <v>24</v>
      </c>
      <c r="H32" s="2" t="s">
        <v>17</v>
      </c>
      <c r="I32" s="1">
        <v>0</v>
      </c>
      <c r="J32" s="3" t="s">
        <v>19</v>
      </c>
      <c r="K32" s="2" t="str">
        <f>J32*230.00</f>
        <v>0</v>
      </c>
      <c r="L32" s="5"/>
    </row>
    <row r="33" spans="1:12" customHeight="1" ht="105" outlineLevel="4">
      <c r="A33" s="1"/>
      <c r="B33" s="1">
        <v>889131</v>
      </c>
      <c r="C33" s="1" t="s">
        <v>132</v>
      </c>
      <c r="D33" s="1" t="s">
        <v>133</v>
      </c>
      <c r="E33" s="2" t="s">
        <v>134</v>
      </c>
      <c r="F33" s="2" t="s">
        <v>135</v>
      </c>
      <c r="G33" s="2" t="s">
        <v>24</v>
      </c>
      <c r="H33" s="2" t="s">
        <v>17</v>
      </c>
      <c r="I33" s="1">
        <v>0</v>
      </c>
      <c r="J33" s="3" t="s">
        <v>19</v>
      </c>
      <c r="K33" s="2" t="str">
        <f>J33*264.00</f>
        <v>0</v>
      </c>
      <c r="L33" s="5"/>
    </row>
    <row r="34" spans="1:12" customHeight="1" ht="105" outlineLevel="4">
      <c r="A34" s="1"/>
      <c r="B34" s="1">
        <v>889132</v>
      </c>
      <c r="C34" s="1" t="s">
        <v>136</v>
      </c>
      <c r="D34" s="1" t="s">
        <v>137</v>
      </c>
      <c r="E34" s="2" t="s">
        <v>138</v>
      </c>
      <c r="F34" s="2" t="s">
        <v>139</v>
      </c>
      <c r="G34" s="2">
        <v>10</v>
      </c>
      <c r="H34" s="2" t="s">
        <v>140</v>
      </c>
      <c r="I34" s="1">
        <v>0</v>
      </c>
      <c r="J34" s="3" t="s">
        <v>19</v>
      </c>
      <c r="K34" s="2" t="str">
        <f>J34*448.00</f>
        <v>0</v>
      </c>
      <c r="L34" s="5"/>
    </row>
    <row r="35" spans="1:12" customHeight="1" ht="105" outlineLevel="4">
      <c r="A35" s="1"/>
      <c r="B35" s="1">
        <v>889133</v>
      </c>
      <c r="C35" s="1" t="s">
        <v>141</v>
      </c>
      <c r="D35" s="1" t="s">
        <v>142</v>
      </c>
      <c r="E35" s="2" t="s">
        <v>143</v>
      </c>
      <c r="F35" s="2" t="s">
        <v>144</v>
      </c>
      <c r="G35" s="2" t="s">
        <v>140</v>
      </c>
      <c r="H35" s="2" t="s">
        <v>140</v>
      </c>
      <c r="I35" s="1">
        <v>0</v>
      </c>
      <c r="J35" s="3" t="s">
        <v>19</v>
      </c>
      <c r="K35" s="2" t="str">
        <f>J35*234.00</f>
        <v>0</v>
      </c>
      <c r="L35" s="5"/>
    </row>
    <row r="36" spans="1:12" customHeight="1" ht="105" outlineLevel="4">
      <c r="A36" s="1"/>
      <c r="B36" s="1">
        <v>889987</v>
      </c>
      <c r="C36" s="1" t="s">
        <v>145</v>
      </c>
      <c r="D36" s="1" t="s">
        <v>146</v>
      </c>
      <c r="E36" s="2" t="s">
        <v>147</v>
      </c>
      <c r="F36" s="2" t="s">
        <v>148</v>
      </c>
      <c r="G36" s="2">
        <v>6</v>
      </c>
      <c r="H36" s="2">
        <v>0</v>
      </c>
      <c r="I36" s="1">
        <v>0</v>
      </c>
      <c r="J36" s="3" t="s">
        <v>19</v>
      </c>
      <c r="K36" s="2" t="str">
        <f>J36*253.00</f>
        <v>0</v>
      </c>
      <c r="L36" s="5"/>
    </row>
    <row r="37" spans="1:12" customHeight="1" ht="105" outlineLevel="4">
      <c r="A37" s="1"/>
      <c r="B37" s="1">
        <v>889134</v>
      </c>
      <c r="C37" s="1" t="s">
        <v>149</v>
      </c>
      <c r="D37" s="1" t="s">
        <v>150</v>
      </c>
      <c r="E37" s="2" t="s">
        <v>151</v>
      </c>
      <c r="F37" s="2" t="s">
        <v>152</v>
      </c>
      <c r="G37" s="2" t="s">
        <v>24</v>
      </c>
      <c r="H37" s="2" t="s">
        <v>31</v>
      </c>
      <c r="I37" s="1">
        <v>0</v>
      </c>
      <c r="J37" s="3" t="s">
        <v>19</v>
      </c>
      <c r="K37" s="2" t="str">
        <f>J37*240.00</f>
        <v>0</v>
      </c>
      <c r="L37" s="5"/>
    </row>
    <row r="38" spans="1:12" customHeight="1" ht="105" outlineLevel="4">
      <c r="A38" s="1"/>
      <c r="B38" s="1">
        <v>889135</v>
      </c>
      <c r="C38" s="1" t="s">
        <v>153</v>
      </c>
      <c r="D38" s="1" t="s">
        <v>154</v>
      </c>
      <c r="E38" s="2" t="s">
        <v>155</v>
      </c>
      <c r="F38" s="2" t="s">
        <v>156</v>
      </c>
      <c r="G38" s="2" t="s">
        <v>30</v>
      </c>
      <c r="H38" s="2" t="s">
        <v>17</v>
      </c>
      <c r="I38" s="1">
        <v>0</v>
      </c>
      <c r="J38" s="3" t="s">
        <v>19</v>
      </c>
      <c r="K38" s="2" t="str">
        <f>J38*301.00</f>
        <v>0</v>
      </c>
      <c r="L38" s="5"/>
    </row>
    <row r="39" spans="1:12" customHeight="1" ht="105" outlineLevel="4">
      <c r="A39" s="1"/>
      <c r="B39" s="1">
        <v>889988</v>
      </c>
      <c r="C39" s="1" t="s">
        <v>157</v>
      </c>
      <c r="D39" s="1" t="s">
        <v>158</v>
      </c>
      <c r="E39" s="2" t="s">
        <v>159</v>
      </c>
      <c r="F39" s="2" t="s">
        <v>160</v>
      </c>
      <c r="G39" s="2" t="s">
        <v>24</v>
      </c>
      <c r="H39" s="2" t="s">
        <v>31</v>
      </c>
      <c r="I39" s="1">
        <v>0</v>
      </c>
      <c r="J39" s="3" t="s">
        <v>19</v>
      </c>
      <c r="K39" s="2" t="str">
        <f>J39*336.00</f>
        <v>0</v>
      </c>
      <c r="L39" s="5"/>
    </row>
    <row r="40" spans="1:12" customHeight="1" ht="105" outlineLevel="4">
      <c r="A40" s="1"/>
      <c r="B40" s="1">
        <v>889136</v>
      </c>
      <c r="C40" s="1" t="s">
        <v>161</v>
      </c>
      <c r="D40" s="1" t="s">
        <v>162</v>
      </c>
      <c r="E40" s="2" t="s">
        <v>163</v>
      </c>
      <c r="F40" s="2" t="s">
        <v>164</v>
      </c>
      <c r="G40" s="2">
        <v>9</v>
      </c>
      <c r="H40" s="2" t="s">
        <v>140</v>
      </c>
      <c r="I40" s="1">
        <v>0</v>
      </c>
      <c r="J40" s="3" t="s">
        <v>19</v>
      </c>
      <c r="K40" s="2" t="str">
        <f>J40*367.00</f>
        <v>0</v>
      </c>
      <c r="L40" s="5"/>
    </row>
    <row r="41" spans="1:12" customHeight="1" ht="105" outlineLevel="4">
      <c r="A41" s="1"/>
      <c r="B41" s="1">
        <v>889137</v>
      </c>
      <c r="C41" s="1" t="s">
        <v>165</v>
      </c>
      <c r="D41" s="1" t="s">
        <v>166</v>
      </c>
      <c r="E41" s="2" t="s">
        <v>167</v>
      </c>
      <c r="F41" s="2" t="s">
        <v>168</v>
      </c>
      <c r="G41" s="2" t="s">
        <v>24</v>
      </c>
      <c r="H41" s="2" t="s">
        <v>17</v>
      </c>
      <c r="I41" s="1">
        <v>0</v>
      </c>
      <c r="J41" s="3" t="s">
        <v>19</v>
      </c>
      <c r="K41" s="2" t="str">
        <f>J41*456.00</f>
        <v>0</v>
      </c>
      <c r="L41" s="5"/>
    </row>
    <row r="42" spans="1:12" customHeight="1" ht="105" outlineLevel="4">
      <c r="A42" s="1"/>
      <c r="B42" s="1">
        <v>889138</v>
      </c>
      <c r="C42" s="1" t="s">
        <v>169</v>
      </c>
      <c r="D42" s="1" t="s">
        <v>170</v>
      </c>
      <c r="E42" s="2" t="s">
        <v>171</v>
      </c>
      <c r="F42" s="2" t="s">
        <v>172</v>
      </c>
      <c r="G42" s="2">
        <v>6</v>
      </c>
      <c r="H42" s="2">
        <v>0</v>
      </c>
      <c r="I42" s="1">
        <v>0</v>
      </c>
      <c r="J42" s="3" t="s">
        <v>19</v>
      </c>
      <c r="K42" s="2" t="str">
        <f>J42*363.00</f>
        <v>0</v>
      </c>
      <c r="L42" s="5"/>
    </row>
    <row r="43" spans="1:12" customHeight="1" ht="105" outlineLevel="4">
      <c r="A43" s="1"/>
      <c r="B43" s="1">
        <v>889139</v>
      </c>
      <c r="C43" s="1" t="s">
        <v>173</v>
      </c>
      <c r="D43" s="1" t="s">
        <v>174</v>
      </c>
      <c r="E43" s="2" t="s">
        <v>175</v>
      </c>
      <c r="F43" s="2" t="s">
        <v>176</v>
      </c>
      <c r="G43" s="2">
        <v>10</v>
      </c>
      <c r="H43" s="2" t="s">
        <v>140</v>
      </c>
      <c r="I43" s="1">
        <v>0</v>
      </c>
      <c r="J43" s="3" t="s">
        <v>19</v>
      </c>
      <c r="K43" s="2" t="str">
        <f>J43*416.00</f>
        <v>0</v>
      </c>
      <c r="L43" s="5"/>
    </row>
    <row r="44" spans="1:12" customHeight="1" ht="105" outlineLevel="4">
      <c r="A44" s="1"/>
      <c r="B44" s="1">
        <v>889140</v>
      </c>
      <c r="C44" s="1" t="s">
        <v>177</v>
      </c>
      <c r="D44" s="1" t="s">
        <v>178</v>
      </c>
      <c r="E44" s="2" t="s">
        <v>179</v>
      </c>
      <c r="F44" s="2" t="s">
        <v>180</v>
      </c>
      <c r="G44" s="2" t="s">
        <v>24</v>
      </c>
      <c r="H44" s="2" t="s">
        <v>17</v>
      </c>
      <c r="I44" s="1">
        <v>0</v>
      </c>
      <c r="J44" s="3" t="s">
        <v>19</v>
      </c>
      <c r="K44" s="2" t="str">
        <f>J44*578.00</f>
        <v>0</v>
      </c>
      <c r="L44" s="5"/>
    </row>
    <row r="45" spans="1:12" customHeight="1" ht="105" outlineLevel="4">
      <c r="A45" s="1"/>
      <c r="B45" s="1">
        <v>889141</v>
      </c>
      <c r="C45" s="1" t="s">
        <v>181</v>
      </c>
      <c r="D45" s="1" t="s">
        <v>182</v>
      </c>
      <c r="E45" s="2" t="s">
        <v>183</v>
      </c>
      <c r="F45" s="2" t="s">
        <v>184</v>
      </c>
      <c r="G45" s="2" t="s">
        <v>24</v>
      </c>
      <c r="H45" s="2" t="s">
        <v>17</v>
      </c>
      <c r="I45" s="1">
        <v>0</v>
      </c>
      <c r="J45" s="3" t="s">
        <v>19</v>
      </c>
      <c r="K45" s="2" t="str">
        <f>J45*735.00</f>
        <v>0</v>
      </c>
      <c r="L45" s="5"/>
    </row>
    <row r="46" spans="1:12" customHeight="1" ht="105" outlineLevel="4">
      <c r="A46" s="1"/>
      <c r="B46" s="1">
        <v>889142</v>
      </c>
      <c r="C46" s="1" t="s">
        <v>185</v>
      </c>
      <c r="D46" s="1" t="s">
        <v>186</v>
      </c>
      <c r="E46" s="2" t="s">
        <v>187</v>
      </c>
      <c r="F46" s="2" t="s">
        <v>188</v>
      </c>
      <c r="G46" s="2">
        <v>7</v>
      </c>
      <c r="H46" s="2" t="s">
        <v>17</v>
      </c>
      <c r="I46" s="1">
        <v>0</v>
      </c>
      <c r="J46" s="3" t="s">
        <v>19</v>
      </c>
      <c r="K46" s="2" t="str">
        <f>J46*488.00</f>
        <v>0</v>
      </c>
      <c r="L46" s="5"/>
    </row>
    <row r="47" spans="1:12" customHeight="1" ht="105" outlineLevel="4">
      <c r="A47" s="1"/>
      <c r="B47" s="1">
        <v>889143</v>
      </c>
      <c r="C47" s="1" t="s">
        <v>189</v>
      </c>
      <c r="D47" s="1" t="s">
        <v>190</v>
      </c>
      <c r="E47" s="2" t="s">
        <v>191</v>
      </c>
      <c r="F47" s="2" t="s">
        <v>192</v>
      </c>
      <c r="G47" s="2">
        <v>9</v>
      </c>
      <c r="H47" s="2" t="s">
        <v>17</v>
      </c>
      <c r="I47" s="1">
        <v>0</v>
      </c>
      <c r="J47" s="3" t="s">
        <v>19</v>
      </c>
      <c r="K47" s="2" t="str">
        <f>J47*523.00</f>
        <v>0</v>
      </c>
      <c r="L47" s="5"/>
    </row>
    <row r="48" spans="1:12" customHeight="1" ht="105" outlineLevel="4">
      <c r="A48" s="1"/>
      <c r="B48" s="1">
        <v>889144</v>
      </c>
      <c r="C48" s="1" t="s">
        <v>193</v>
      </c>
      <c r="D48" s="1" t="s">
        <v>194</v>
      </c>
      <c r="E48" s="2" t="s">
        <v>195</v>
      </c>
      <c r="F48" s="2" t="s">
        <v>196</v>
      </c>
      <c r="G48" s="2" t="s">
        <v>24</v>
      </c>
      <c r="H48" s="2" t="s">
        <v>17</v>
      </c>
      <c r="I48" s="1">
        <v>0</v>
      </c>
      <c r="J48" s="3" t="s">
        <v>19</v>
      </c>
      <c r="K48" s="2" t="str">
        <f>J48*581.00</f>
        <v>0</v>
      </c>
      <c r="L48" s="5"/>
    </row>
    <row r="49" spans="1:12" customHeight="1" ht="105" outlineLevel="4">
      <c r="A49" s="1"/>
      <c r="B49" s="1">
        <v>889145</v>
      </c>
      <c r="C49" s="1" t="s">
        <v>197</v>
      </c>
      <c r="D49" s="1" t="s">
        <v>198</v>
      </c>
      <c r="E49" s="2" t="s">
        <v>199</v>
      </c>
      <c r="F49" s="2" t="s">
        <v>200</v>
      </c>
      <c r="G49" s="2">
        <v>9</v>
      </c>
      <c r="H49" s="2" t="s">
        <v>17</v>
      </c>
      <c r="I49" s="1">
        <v>0</v>
      </c>
      <c r="J49" s="3" t="s">
        <v>19</v>
      </c>
      <c r="K49" s="2" t="str">
        <f>J49*539.00</f>
        <v>0</v>
      </c>
      <c r="L49" s="5"/>
    </row>
    <row r="50" spans="1:12" customHeight="1" ht="105" outlineLevel="4">
      <c r="A50" s="1"/>
      <c r="B50" s="1">
        <v>889146</v>
      </c>
      <c r="C50" s="1" t="s">
        <v>201</v>
      </c>
      <c r="D50" s="1" t="s">
        <v>202</v>
      </c>
      <c r="E50" s="2" t="s">
        <v>203</v>
      </c>
      <c r="F50" s="2" t="s">
        <v>204</v>
      </c>
      <c r="G50" s="2">
        <v>10</v>
      </c>
      <c r="H50" s="2" t="s">
        <v>17</v>
      </c>
      <c r="I50" s="1">
        <v>0</v>
      </c>
      <c r="J50" s="3" t="s">
        <v>19</v>
      </c>
      <c r="K50" s="2" t="str">
        <f>J50*576.00</f>
        <v>0</v>
      </c>
      <c r="L50" s="5"/>
    </row>
    <row r="51" spans="1:12" customHeight="1" ht="105" outlineLevel="4">
      <c r="A51" s="1"/>
      <c r="B51" s="1">
        <v>889147</v>
      </c>
      <c r="C51" s="1" t="s">
        <v>205</v>
      </c>
      <c r="D51" s="1" t="s">
        <v>206</v>
      </c>
      <c r="E51" s="2" t="s">
        <v>207</v>
      </c>
      <c r="F51" s="2" t="s">
        <v>208</v>
      </c>
      <c r="G51" s="2">
        <v>10</v>
      </c>
      <c r="H51" s="2" t="s">
        <v>140</v>
      </c>
      <c r="I51" s="1">
        <v>0</v>
      </c>
      <c r="J51" s="3" t="s">
        <v>19</v>
      </c>
      <c r="K51" s="2" t="str">
        <f>J51*646.00</f>
        <v>0</v>
      </c>
      <c r="L51" s="5"/>
    </row>
    <row r="52" spans="1:12" customHeight="1" ht="105" outlineLevel="4">
      <c r="A52" s="1"/>
      <c r="B52" s="1">
        <v>889148</v>
      </c>
      <c r="C52" s="1" t="s">
        <v>209</v>
      </c>
      <c r="D52" s="1" t="s">
        <v>210</v>
      </c>
      <c r="E52" s="2" t="s">
        <v>211</v>
      </c>
      <c r="F52" s="2" t="s">
        <v>212</v>
      </c>
      <c r="G52" s="2">
        <v>9</v>
      </c>
      <c r="H52" s="2" t="s">
        <v>17</v>
      </c>
      <c r="I52" s="1">
        <v>0</v>
      </c>
      <c r="J52" s="3" t="s">
        <v>19</v>
      </c>
      <c r="K52" s="2" t="str">
        <f>J52*625.00</f>
        <v>0</v>
      </c>
      <c r="L52" s="5"/>
    </row>
    <row r="53" spans="1:12" customHeight="1" ht="105" outlineLevel="4">
      <c r="A53" s="1"/>
      <c r="B53" s="1">
        <v>889149</v>
      </c>
      <c r="C53" s="1" t="s">
        <v>213</v>
      </c>
      <c r="D53" s="1" t="s">
        <v>214</v>
      </c>
      <c r="E53" s="2" t="s">
        <v>215</v>
      </c>
      <c r="F53" s="2" t="s">
        <v>216</v>
      </c>
      <c r="G53" s="2">
        <v>10</v>
      </c>
      <c r="H53" s="2" t="s">
        <v>17</v>
      </c>
      <c r="I53" s="1">
        <v>0</v>
      </c>
      <c r="J53" s="3" t="s">
        <v>19</v>
      </c>
      <c r="K53" s="2" t="str">
        <f>J53*663.00</f>
        <v>0</v>
      </c>
      <c r="L53" s="5"/>
    </row>
    <row r="54" spans="1:12" customHeight="1" ht="105" outlineLevel="4">
      <c r="A54" s="1"/>
      <c r="B54" s="1">
        <v>889150</v>
      </c>
      <c r="C54" s="1" t="s">
        <v>217</v>
      </c>
      <c r="D54" s="1" t="s">
        <v>218</v>
      </c>
      <c r="E54" s="2" t="s">
        <v>219</v>
      </c>
      <c r="F54" s="2" t="s">
        <v>220</v>
      </c>
      <c r="G54" s="2">
        <v>10</v>
      </c>
      <c r="H54" s="2" t="s">
        <v>17</v>
      </c>
      <c r="I54" s="1">
        <v>0</v>
      </c>
      <c r="J54" s="3" t="s">
        <v>19</v>
      </c>
      <c r="K54" s="2" t="str">
        <f>J54*467.00</f>
        <v>0</v>
      </c>
      <c r="L54" s="5"/>
    </row>
    <row r="55" spans="1:12" customHeight="1" ht="105" outlineLevel="4">
      <c r="A55" s="1"/>
      <c r="B55" s="1">
        <v>889151</v>
      </c>
      <c r="C55" s="1" t="s">
        <v>221</v>
      </c>
      <c r="D55" s="1" t="s">
        <v>222</v>
      </c>
      <c r="E55" s="2" t="s">
        <v>223</v>
      </c>
      <c r="F55" s="2" t="s">
        <v>224</v>
      </c>
      <c r="G55" s="2">
        <v>10</v>
      </c>
      <c r="H55" s="2" t="s">
        <v>140</v>
      </c>
      <c r="I55" s="1">
        <v>0</v>
      </c>
      <c r="J55" s="3" t="s">
        <v>19</v>
      </c>
      <c r="K55" s="2" t="str">
        <f>J55*554.00</f>
        <v>0</v>
      </c>
      <c r="L55" s="5"/>
    </row>
    <row r="56" spans="1:12" customHeight="1" ht="105" outlineLevel="4">
      <c r="A56" s="1"/>
      <c r="B56" s="1">
        <v>889152</v>
      </c>
      <c r="C56" s="1" t="s">
        <v>225</v>
      </c>
      <c r="D56" s="1" t="s">
        <v>226</v>
      </c>
      <c r="E56" s="2" t="s">
        <v>227</v>
      </c>
      <c r="F56" s="2" t="s">
        <v>228</v>
      </c>
      <c r="G56" s="2">
        <v>10</v>
      </c>
      <c r="H56" s="2" t="s">
        <v>140</v>
      </c>
      <c r="I56" s="1">
        <v>0</v>
      </c>
      <c r="J56" s="3" t="s">
        <v>19</v>
      </c>
      <c r="K56" s="2" t="str">
        <f>J56*758.00</f>
        <v>0</v>
      </c>
      <c r="L56" s="5"/>
    </row>
    <row r="57" spans="1:12" customHeight="1" ht="105" outlineLevel="4">
      <c r="A57" s="1"/>
      <c r="B57" s="1">
        <v>889153</v>
      </c>
      <c r="C57" s="1" t="s">
        <v>229</v>
      </c>
      <c r="D57" s="1" t="s">
        <v>230</v>
      </c>
      <c r="E57" s="2" t="s">
        <v>231</v>
      </c>
      <c r="F57" s="2" t="s">
        <v>160</v>
      </c>
      <c r="G57" s="2">
        <v>9</v>
      </c>
      <c r="H57" s="2" t="s">
        <v>17</v>
      </c>
      <c r="I57" s="1">
        <v>0</v>
      </c>
      <c r="J57" s="3" t="s">
        <v>19</v>
      </c>
      <c r="K57" s="2" t="str">
        <f>J57*336.00</f>
        <v>0</v>
      </c>
      <c r="L57" s="5"/>
    </row>
    <row r="58" spans="1:12" customHeight="1" ht="105" outlineLevel="4">
      <c r="A58" s="1"/>
      <c r="B58" s="1">
        <v>889154</v>
      </c>
      <c r="C58" s="1" t="s">
        <v>232</v>
      </c>
      <c r="D58" s="1" t="s">
        <v>233</v>
      </c>
      <c r="E58" s="2" t="s">
        <v>234</v>
      </c>
      <c r="F58" s="2" t="s">
        <v>235</v>
      </c>
      <c r="G58" s="2">
        <v>10</v>
      </c>
      <c r="H58" s="2" t="s">
        <v>17</v>
      </c>
      <c r="I58" s="1">
        <v>0</v>
      </c>
      <c r="J58" s="3" t="s">
        <v>19</v>
      </c>
      <c r="K58" s="2" t="str">
        <f>J58*485.00</f>
        <v>0</v>
      </c>
      <c r="L58" s="5"/>
    </row>
    <row r="59" spans="1:12" customHeight="1" ht="105" outlineLevel="4">
      <c r="A59" s="1"/>
      <c r="B59" s="1">
        <v>889155</v>
      </c>
      <c r="C59" s="1" t="s">
        <v>236</v>
      </c>
      <c r="D59" s="1" t="s">
        <v>237</v>
      </c>
      <c r="E59" s="2" t="s">
        <v>238</v>
      </c>
      <c r="F59" s="2" t="s">
        <v>239</v>
      </c>
      <c r="G59" s="2">
        <v>10</v>
      </c>
      <c r="H59" s="2" t="s">
        <v>17</v>
      </c>
      <c r="I59" s="1">
        <v>0</v>
      </c>
      <c r="J59" s="3" t="s">
        <v>19</v>
      </c>
      <c r="K59" s="2" t="str">
        <f>J59*567.00</f>
        <v>0</v>
      </c>
      <c r="L59" s="5"/>
    </row>
    <row r="60" spans="1:12" customHeight="1" ht="105" outlineLevel="4">
      <c r="A60" s="1"/>
      <c r="B60" s="1">
        <v>889156</v>
      </c>
      <c r="C60" s="1" t="s">
        <v>240</v>
      </c>
      <c r="D60" s="1" t="s">
        <v>241</v>
      </c>
      <c r="E60" s="2" t="s">
        <v>242</v>
      </c>
      <c r="F60" s="2" t="s">
        <v>243</v>
      </c>
      <c r="G60" s="2">
        <v>10</v>
      </c>
      <c r="H60" s="2" t="s">
        <v>17</v>
      </c>
      <c r="I60" s="1">
        <v>0</v>
      </c>
      <c r="J60" s="3" t="s">
        <v>19</v>
      </c>
      <c r="K60" s="2" t="str">
        <f>J60*751.00</f>
        <v>0</v>
      </c>
      <c r="L60" s="5"/>
    </row>
    <row r="61" spans="1:12" customHeight="1" ht="105" outlineLevel="4">
      <c r="A61" s="1"/>
      <c r="B61" s="1">
        <v>889157</v>
      </c>
      <c r="C61" s="1" t="s">
        <v>244</v>
      </c>
      <c r="D61" s="1" t="s">
        <v>245</v>
      </c>
      <c r="E61" s="2" t="s">
        <v>246</v>
      </c>
      <c r="F61" s="2" t="s">
        <v>247</v>
      </c>
      <c r="G61" s="2" t="s">
        <v>24</v>
      </c>
      <c r="H61" s="2" t="s">
        <v>17</v>
      </c>
      <c r="I61" s="1">
        <v>0</v>
      </c>
      <c r="J61" s="3" t="s">
        <v>19</v>
      </c>
      <c r="K61" s="2" t="str">
        <f>J61*326.00</f>
        <v>0</v>
      </c>
      <c r="L61" s="5"/>
    </row>
    <row r="62" spans="1:12" customHeight="1" ht="105" outlineLevel="4">
      <c r="A62" s="1"/>
      <c r="B62" s="1">
        <v>889158</v>
      </c>
      <c r="C62" s="1" t="s">
        <v>248</v>
      </c>
      <c r="D62" s="1" t="s">
        <v>249</v>
      </c>
      <c r="E62" s="2" t="s">
        <v>250</v>
      </c>
      <c r="F62" s="2" t="s">
        <v>192</v>
      </c>
      <c r="G62" s="2">
        <v>5</v>
      </c>
      <c r="H62" s="2" t="s">
        <v>25</v>
      </c>
      <c r="I62" s="1">
        <v>0</v>
      </c>
      <c r="J62" s="3" t="s">
        <v>19</v>
      </c>
      <c r="K62" s="2" t="str">
        <f>J62*523.00</f>
        <v>0</v>
      </c>
      <c r="L62" s="5"/>
    </row>
    <row r="63" spans="1:12" customHeight="1" ht="105" outlineLevel="4">
      <c r="A63" s="1"/>
      <c r="B63" s="1">
        <v>889159</v>
      </c>
      <c r="C63" s="1" t="s">
        <v>251</v>
      </c>
      <c r="D63" s="1" t="s">
        <v>252</v>
      </c>
      <c r="E63" s="2" t="s">
        <v>253</v>
      </c>
      <c r="F63" s="2" t="s">
        <v>254</v>
      </c>
      <c r="G63" s="2" t="s">
        <v>24</v>
      </c>
      <c r="H63" s="2" t="s">
        <v>17</v>
      </c>
      <c r="I63" s="1">
        <v>0</v>
      </c>
      <c r="J63" s="3" t="s">
        <v>19</v>
      </c>
      <c r="K63" s="2" t="str">
        <f>J63*346.00</f>
        <v>0</v>
      </c>
      <c r="L63" s="5"/>
    </row>
    <row r="64" spans="1:12" customHeight="1" ht="105" outlineLevel="4">
      <c r="A64" s="1"/>
      <c r="B64" s="1">
        <v>889160</v>
      </c>
      <c r="C64" s="1" t="s">
        <v>255</v>
      </c>
      <c r="D64" s="1" t="s">
        <v>256</v>
      </c>
      <c r="E64" s="2" t="s">
        <v>257</v>
      </c>
      <c r="F64" s="2" t="s">
        <v>258</v>
      </c>
      <c r="G64" s="2">
        <v>8</v>
      </c>
      <c r="H64" s="2" t="s">
        <v>17</v>
      </c>
      <c r="I64" s="1">
        <v>0</v>
      </c>
      <c r="J64" s="3" t="s">
        <v>19</v>
      </c>
      <c r="K64" s="2" t="str">
        <f>J64*333.00</f>
        <v>0</v>
      </c>
      <c r="L64" s="5"/>
    </row>
    <row r="65" spans="1:12" customHeight="1" ht="105" outlineLevel="4">
      <c r="A65" s="1"/>
      <c r="B65" s="1">
        <v>889161</v>
      </c>
      <c r="C65" s="1" t="s">
        <v>259</v>
      </c>
      <c r="D65" s="1" t="s">
        <v>260</v>
      </c>
      <c r="E65" s="2" t="s">
        <v>261</v>
      </c>
      <c r="F65" s="2" t="s">
        <v>262</v>
      </c>
      <c r="G65" s="2">
        <v>6</v>
      </c>
      <c r="H65" s="2" t="s">
        <v>17</v>
      </c>
      <c r="I65" s="1">
        <v>0</v>
      </c>
      <c r="J65" s="3" t="s">
        <v>19</v>
      </c>
      <c r="K65" s="2" t="str">
        <f>J65*412.00</f>
        <v>0</v>
      </c>
      <c r="L65" s="5"/>
    </row>
    <row r="66" spans="1:12" customHeight="1" ht="105" outlineLevel="4">
      <c r="A66" s="1"/>
      <c r="B66" s="1">
        <v>889162</v>
      </c>
      <c r="C66" s="1" t="s">
        <v>263</v>
      </c>
      <c r="D66" s="1" t="s">
        <v>264</v>
      </c>
      <c r="E66" s="2" t="s">
        <v>265</v>
      </c>
      <c r="F66" s="2" t="s">
        <v>266</v>
      </c>
      <c r="G66" s="2">
        <v>9</v>
      </c>
      <c r="H66" s="2" t="s">
        <v>17</v>
      </c>
      <c r="I66" s="1">
        <v>0</v>
      </c>
      <c r="J66" s="3" t="s">
        <v>19</v>
      </c>
      <c r="K66" s="2" t="str">
        <f>J66*530.00</f>
        <v>0</v>
      </c>
      <c r="L66" s="5"/>
    </row>
    <row r="67" spans="1:12" customHeight="1" ht="105" outlineLevel="4">
      <c r="A67" s="1"/>
      <c r="B67" s="1">
        <v>889163</v>
      </c>
      <c r="C67" s="1" t="s">
        <v>267</v>
      </c>
      <c r="D67" s="1" t="s">
        <v>268</v>
      </c>
      <c r="E67" s="2" t="s">
        <v>269</v>
      </c>
      <c r="F67" s="2" t="s">
        <v>270</v>
      </c>
      <c r="G67" s="2">
        <v>9</v>
      </c>
      <c r="H67" s="2" t="s">
        <v>30</v>
      </c>
      <c r="I67" s="1">
        <v>0</v>
      </c>
      <c r="J67" s="3" t="s">
        <v>19</v>
      </c>
      <c r="K67" s="2" t="str">
        <f>J67*667.00</f>
        <v>0</v>
      </c>
      <c r="L67" s="5"/>
    </row>
    <row r="68" spans="1:12" customHeight="1" ht="105" outlineLevel="4">
      <c r="A68" s="1"/>
      <c r="B68" s="1">
        <v>889164</v>
      </c>
      <c r="C68" s="1" t="s">
        <v>271</v>
      </c>
      <c r="D68" s="1" t="s">
        <v>272</v>
      </c>
      <c r="E68" s="2" t="s">
        <v>273</v>
      </c>
      <c r="F68" s="2" t="s">
        <v>172</v>
      </c>
      <c r="G68" s="2">
        <v>0</v>
      </c>
      <c r="H68" s="2" t="s">
        <v>17</v>
      </c>
      <c r="I68" s="1">
        <v>0</v>
      </c>
      <c r="J68" s="3" t="s">
        <v>19</v>
      </c>
      <c r="K68" s="2" t="str">
        <f>J68*363.00</f>
        <v>0</v>
      </c>
      <c r="L68" s="5"/>
    </row>
    <row r="69" spans="1:12" customHeight="1" ht="105" outlineLevel="4">
      <c r="A69" s="1"/>
      <c r="B69" s="1">
        <v>889165</v>
      </c>
      <c r="C69" s="1" t="s">
        <v>274</v>
      </c>
      <c r="D69" s="1" t="s">
        <v>275</v>
      </c>
      <c r="E69" s="2" t="s">
        <v>276</v>
      </c>
      <c r="F69" s="2" t="s">
        <v>127</v>
      </c>
      <c r="G69" s="2">
        <v>7</v>
      </c>
      <c r="H69" s="2" t="s">
        <v>17</v>
      </c>
      <c r="I69" s="1">
        <v>0</v>
      </c>
      <c r="J69" s="3" t="s">
        <v>19</v>
      </c>
      <c r="K69" s="2" t="str">
        <f>J69*328.00</f>
        <v>0</v>
      </c>
      <c r="L69" s="5"/>
    </row>
    <row r="70" spans="1:12" customHeight="1" ht="105" outlineLevel="4">
      <c r="A70" s="1"/>
      <c r="B70" s="1">
        <v>889166</v>
      </c>
      <c r="C70" s="1" t="s">
        <v>277</v>
      </c>
      <c r="D70" s="1" t="s">
        <v>278</v>
      </c>
      <c r="E70" s="2" t="s">
        <v>279</v>
      </c>
      <c r="F70" s="2" t="s">
        <v>262</v>
      </c>
      <c r="G70" s="2" t="s">
        <v>24</v>
      </c>
      <c r="H70" s="2" t="s">
        <v>31</v>
      </c>
      <c r="I70" s="1">
        <v>0</v>
      </c>
      <c r="J70" s="3" t="s">
        <v>19</v>
      </c>
      <c r="K70" s="2" t="str">
        <f>J70*412.00</f>
        <v>0</v>
      </c>
      <c r="L70" s="5"/>
    </row>
    <row r="71" spans="1:12" customHeight="1" ht="105" outlineLevel="4">
      <c r="A71" s="1"/>
      <c r="B71" s="1">
        <v>889167</v>
      </c>
      <c r="C71" s="1" t="s">
        <v>280</v>
      </c>
      <c r="D71" s="1" t="s">
        <v>281</v>
      </c>
      <c r="E71" s="2" t="s">
        <v>282</v>
      </c>
      <c r="F71" s="2" t="s">
        <v>283</v>
      </c>
      <c r="G71" s="2" t="s">
        <v>24</v>
      </c>
      <c r="H71" s="2" t="s">
        <v>17</v>
      </c>
      <c r="I71" s="1">
        <v>0</v>
      </c>
      <c r="J71" s="3" t="s">
        <v>19</v>
      </c>
      <c r="K71" s="2" t="str">
        <f>J71*525.00</f>
        <v>0</v>
      </c>
      <c r="L71" s="5"/>
    </row>
    <row r="72" spans="1:12" customHeight="1" ht="105" outlineLevel="4">
      <c r="A72" s="1"/>
      <c r="B72" s="1">
        <v>889168</v>
      </c>
      <c r="C72" s="1" t="s">
        <v>284</v>
      </c>
      <c r="D72" s="1" t="s">
        <v>285</v>
      </c>
      <c r="E72" s="2" t="s">
        <v>286</v>
      </c>
      <c r="F72" s="2" t="s">
        <v>270</v>
      </c>
      <c r="G72" s="2">
        <v>7</v>
      </c>
      <c r="H72" s="2" t="s">
        <v>140</v>
      </c>
      <c r="I72" s="1">
        <v>0</v>
      </c>
      <c r="J72" s="3" t="s">
        <v>19</v>
      </c>
      <c r="K72" s="2" t="str">
        <f>J72*667.00</f>
        <v>0</v>
      </c>
      <c r="L72" s="5"/>
    </row>
    <row r="73" spans="1:12" customHeight="1" ht="105" outlineLevel="4">
      <c r="A73" s="1"/>
      <c r="B73" s="1">
        <v>889169</v>
      </c>
      <c r="C73" s="1" t="s">
        <v>287</v>
      </c>
      <c r="D73" s="1" t="s">
        <v>288</v>
      </c>
      <c r="E73" s="2" t="s">
        <v>289</v>
      </c>
      <c r="F73" s="2" t="s">
        <v>290</v>
      </c>
      <c r="G73" s="2" t="s">
        <v>30</v>
      </c>
      <c r="H73" s="2" t="s">
        <v>31</v>
      </c>
      <c r="I73" s="1">
        <v>0</v>
      </c>
      <c r="J73" s="3" t="s">
        <v>19</v>
      </c>
      <c r="K73" s="2" t="str">
        <f>J73*384.00</f>
        <v>0</v>
      </c>
      <c r="L73" s="5"/>
    </row>
    <row r="74" spans="1:12" customHeight="1" ht="105" outlineLevel="4">
      <c r="A74" s="1"/>
      <c r="B74" s="1">
        <v>889170</v>
      </c>
      <c r="C74" s="1" t="s">
        <v>291</v>
      </c>
      <c r="D74" s="1" t="s">
        <v>292</v>
      </c>
      <c r="E74" s="2" t="s">
        <v>293</v>
      </c>
      <c r="F74" s="2" t="s">
        <v>294</v>
      </c>
      <c r="G74" s="2" t="s">
        <v>140</v>
      </c>
      <c r="H74" s="2" t="s">
        <v>25</v>
      </c>
      <c r="I74" s="1">
        <v>0</v>
      </c>
      <c r="J74" s="3" t="s">
        <v>19</v>
      </c>
      <c r="K74" s="2" t="str">
        <f>J74*293.00</f>
        <v>0</v>
      </c>
      <c r="L74" s="5"/>
    </row>
    <row r="75" spans="1:12" customHeight="1" ht="105" outlineLevel="4">
      <c r="A75" s="1"/>
      <c r="B75" s="1">
        <v>889171</v>
      </c>
      <c r="C75" s="1" t="s">
        <v>295</v>
      </c>
      <c r="D75" s="1" t="s">
        <v>296</v>
      </c>
      <c r="E75" s="2" t="s">
        <v>297</v>
      </c>
      <c r="F75" s="2" t="s">
        <v>298</v>
      </c>
      <c r="G75" s="2">
        <v>10</v>
      </c>
      <c r="H75" s="2" t="s">
        <v>140</v>
      </c>
      <c r="I75" s="1">
        <v>0</v>
      </c>
      <c r="J75" s="3" t="s">
        <v>19</v>
      </c>
      <c r="K75" s="2" t="str">
        <f>J75*428.00</f>
        <v>0</v>
      </c>
      <c r="L75" s="5"/>
    </row>
    <row r="76" spans="1:12" customHeight="1" ht="105" outlineLevel="4">
      <c r="A76" s="1"/>
      <c r="B76" s="1">
        <v>889172</v>
      </c>
      <c r="C76" s="1" t="s">
        <v>299</v>
      </c>
      <c r="D76" s="1" t="s">
        <v>300</v>
      </c>
      <c r="E76" s="2" t="s">
        <v>301</v>
      </c>
      <c r="F76" s="2" t="s">
        <v>200</v>
      </c>
      <c r="G76" s="2" t="s">
        <v>24</v>
      </c>
      <c r="H76" s="2" t="s">
        <v>17</v>
      </c>
      <c r="I76" s="1">
        <v>0</v>
      </c>
      <c r="J76" s="3" t="s">
        <v>19</v>
      </c>
      <c r="K76" s="2" t="str">
        <f>J76*539.00</f>
        <v>0</v>
      </c>
      <c r="L76" s="5"/>
    </row>
    <row r="77" spans="1:12" customHeight="1" ht="105" outlineLevel="4">
      <c r="A77" s="1"/>
      <c r="B77" s="1">
        <v>889173</v>
      </c>
      <c r="C77" s="1" t="s">
        <v>302</v>
      </c>
      <c r="D77" s="1" t="s">
        <v>303</v>
      </c>
      <c r="E77" s="2" t="s">
        <v>304</v>
      </c>
      <c r="F77" s="2" t="s">
        <v>305</v>
      </c>
      <c r="G77" s="2">
        <v>10</v>
      </c>
      <c r="H77" s="2" t="s">
        <v>17</v>
      </c>
      <c r="I77" s="1">
        <v>0</v>
      </c>
      <c r="J77" s="3" t="s">
        <v>19</v>
      </c>
      <c r="K77" s="2" t="str">
        <f>J77*474.00</f>
        <v>0</v>
      </c>
      <c r="L77" s="5"/>
    </row>
    <row r="78" spans="1:12" customHeight="1" ht="105" outlineLevel="4">
      <c r="A78" s="1"/>
      <c r="B78" s="1">
        <v>889174</v>
      </c>
      <c r="C78" s="1" t="s">
        <v>306</v>
      </c>
      <c r="D78" s="1" t="s">
        <v>307</v>
      </c>
      <c r="E78" s="2" t="s">
        <v>308</v>
      </c>
      <c r="F78" s="2" t="s">
        <v>309</v>
      </c>
      <c r="G78" s="2">
        <v>10</v>
      </c>
      <c r="H78" s="2" t="s">
        <v>140</v>
      </c>
      <c r="I78" s="1">
        <v>0</v>
      </c>
      <c r="J78" s="3" t="s">
        <v>19</v>
      </c>
      <c r="K78" s="2" t="str">
        <f>J78*601.00</f>
        <v>0</v>
      </c>
      <c r="L78" s="5"/>
    </row>
    <row r="79" spans="1:12" customHeight="1" ht="105" outlineLevel="4">
      <c r="A79" s="1"/>
      <c r="B79" s="1">
        <v>889175</v>
      </c>
      <c r="C79" s="1" t="s">
        <v>310</v>
      </c>
      <c r="D79" s="1" t="s">
        <v>311</v>
      </c>
      <c r="E79" s="2" t="s">
        <v>312</v>
      </c>
      <c r="F79" s="2" t="s">
        <v>313</v>
      </c>
      <c r="G79" s="2" t="s">
        <v>24</v>
      </c>
      <c r="H79" s="2" t="s">
        <v>17</v>
      </c>
      <c r="I79" s="1">
        <v>0</v>
      </c>
      <c r="J79" s="3" t="s">
        <v>19</v>
      </c>
      <c r="K79" s="2" t="str">
        <f>J79*569.00</f>
        <v>0</v>
      </c>
      <c r="L79" s="5"/>
    </row>
    <row r="80" spans="1:12" customHeight="1" ht="105" outlineLevel="4">
      <c r="A80" s="1"/>
      <c r="B80" s="1">
        <v>889176</v>
      </c>
      <c r="C80" s="1" t="s">
        <v>314</v>
      </c>
      <c r="D80" s="1" t="s">
        <v>315</v>
      </c>
      <c r="E80" s="2" t="s">
        <v>316</v>
      </c>
      <c r="F80" s="2" t="s">
        <v>317</v>
      </c>
      <c r="G80" s="2">
        <v>10</v>
      </c>
      <c r="H80" s="2" t="s">
        <v>17</v>
      </c>
      <c r="I80" s="1">
        <v>0</v>
      </c>
      <c r="J80" s="3" t="s">
        <v>19</v>
      </c>
      <c r="K80" s="2" t="str">
        <f>J80*392.00</f>
        <v>0</v>
      </c>
      <c r="L80" s="5"/>
    </row>
    <row r="81" spans="1:12" customHeight="1" ht="105" outlineLevel="4">
      <c r="A81" s="1"/>
      <c r="B81" s="1">
        <v>889177</v>
      </c>
      <c r="C81" s="1" t="s">
        <v>318</v>
      </c>
      <c r="D81" s="1" t="s">
        <v>319</v>
      </c>
      <c r="E81" s="2" t="s">
        <v>320</v>
      </c>
      <c r="F81" s="2" t="s">
        <v>47</v>
      </c>
      <c r="G81" s="2" t="s">
        <v>24</v>
      </c>
      <c r="H81" s="2" t="s">
        <v>17</v>
      </c>
      <c r="I81" s="1">
        <v>0</v>
      </c>
      <c r="J81" s="3" t="s">
        <v>19</v>
      </c>
      <c r="K81" s="2" t="str">
        <f>J81*365.00</f>
        <v>0</v>
      </c>
      <c r="L81" s="5"/>
    </row>
    <row r="82" spans="1:12" customHeight="1" ht="105" outlineLevel="4">
      <c r="A82" s="1"/>
      <c r="B82" s="1">
        <v>889178</v>
      </c>
      <c r="C82" s="1" t="s">
        <v>321</v>
      </c>
      <c r="D82" s="1" t="s">
        <v>322</v>
      </c>
      <c r="E82" s="2" t="s">
        <v>323</v>
      </c>
      <c r="F82" s="2" t="s">
        <v>188</v>
      </c>
      <c r="G82" s="2" t="s">
        <v>24</v>
      </c>
      <c r="H82" s="2" t="s">
        <v>17</v>
      </c>
      <c r="I82" s="1">
        <v>0</v>
      </c>
      <c r="J82" s="3" t="s">
        <v>19</v>
      </c>
      <c r="K82" s="2" t="str">
        <f>J82*488.00</f>
        <v>0</v>
      </c>
      <c r="L82" s="5"/>
    </row>
    <row r="83" spans="1:12" customHeight="1" ht="105" outlineLevel="4">
      <c r="A83" s="1"/>
      <c r="B83" s="1">
        <v>889179</v>
      </c>
      <c r="C83" s="1" t="s">
        <v>324</v>
      </c>
      <c r="D83" s="1" t="s">
        <v>325</v>
      </c>
      <c r="E83" s="2" t="s">
        <v>326</v>
      </c>
      <c r="F83" s="2" t="s">
        <v>327</v>
      </c>
      <c r="G83" s="2">
        <v>10</v>
      </c>
      <c r="H83" s="2" t="s">
        <v>140</v>
      </c>
      <c r="I83" s="1">
        <v>0</v>
      </c>
      <c r="J83" s="3" t="s">
        <v>19</v>
      </c>
      <c r="K83" s="2" t="str">
        <f>J83*607.00</f>
        <v>0</v>
      </c>
      <c r="L83" s="5"/>
    </row>
    <row r="84" spans="1:12" customHeight="1" ht="105" outlineLevel="4">
      <c r="A84" s="1"/>
      <c r="B84" s="1">
        <v>889180</v>
      </c>
      <c r="C84" s="1" t="s">
        <v>328</v>
      </c>
      <c r="D84" s="1" t="s">
        <v>329</v>
      </c>
      <c r="E84" s="2" t="s">
        <v>330</v>
      </c>
      <c r="F84" s="2" t="s">
        <v>331</v>
      </c>
      <c r="G84" s="2">
        <v>10</v>
      </c>
      <c r="H84" s="2" t="s">
        <v>17</v>
      </c>
      <c r="I84" s="1">
        <v>0</v>
      </c>
      <c r="J84" s="3" t="s">
        <v>19</v>
      </c>
      <c r="K84" s="2" t="str">
        <f>J84*1171.00</f>
        <v>0</v>
      </c>
      <c r="L84" s="5"/>
    </row>
    <row r="85" spans="1:12" customHeight="1" ht="105" outlineLevel="4">
      <c r="A85" s="1"/>
      <c r="B85" s="1">
        <v>889181</v>
      </c>
      <c r="C85" s="1" t="s">
        <v>332</v>
      </c>
      <c r="D85" s="1" t="s">
        <v>333</v>
      </c>
      <c r="E85" s="2" t="s">
        <v>334</v>
      </c>
      <c r="F85" s="2" t="s">
        <v>335</v>
      </c>
      <c r="G85" s="2">
        <v>9</v>
      </c>
      <c r="H85" s="2" t="s">
        <v>17</v>
      </c>
      <c r="I85" s="1">
        <v>0</v>
      </c>
      <c r="J85" s="3" t="s">
        <v>19</v>
      </c>
      <c r="K85" s="2" t="str">
        <f>J85*843.00</f>
        <v>0</v>
      </c>
      <c r="L85" s="5"/>
    </row>
    <row r="86" spans="1:12" customHeight="1" ht="105" outlineLevel="4">
      <c r="A86" s="1"/>
      <c r="B86" s="1">
        <v>889182</v>
      </c>
      <c r="C86" s="1" t="s">
        <v>336</v>
      </c>
      <c r="D86" s="1" t="s">
        <v>337</v>
      </c>
      <c r="E86" s="2" t="s">
        <v>338</v>
      </c>
      <c r="F86" s="2" t="s">
        <v>339</v>
      </c>
      <c r="G86" s="2" t="s">
        <v>24</v>
      </c>
      <c r="H86" s="2" t="s">
        <v>140</v>
      </c>
      <c r="I86" s="1">
        <v>0</v>
      </c>
      <c r="J86" s="3" t="s">
        <v>19</v>
      </c>
      <c r="K86" s="2" t="str">
        <f>J86*922.00</f>
        <v>0</v>
      </c>
      <c r="L86" s="5"/>
    </row>
    <row r="87" spans="1:12" customHeight="1" ht="105" outlineLevel="4">
      <c r="A87" s="1"/>
      <c r="B87" s="1">
        <v>889183</v>
      </c>
      <c r="C87" s="1" t="s">
        <v>340</v>
      </c>
      <c r="D87" s="1" t="s">
        <v>341</v>
      </c>
      <c r="E87" s="2" t="s">
        <v>342</v>
      </c>
      <c r="F87" s="2" t="s">
        <v>343</v>
      </c>
      <c r="G87" s="2">
        <v>10</v>
      </c>
      <c r="H87" s="2" t="s">
        <v>17</v>
      </c>
      <c r="I87" s="1">
        <v>0</v>
      </c>
      <c r="J87" s="3" t="s">
        <v>19</v>
      </c>
      <c r="K87" s="2" t="str">
        <f>J87*1006.00</f>
        <v>0</v>
      </c>
      <c r="L87" s="5"/>
    </row>
    <row r="88" spans="1:12" customHeight="1" ht="105" outlineLevel="4">
      <c r="A88" s="1"/>
      <c r="B88" s="1">
        <v>889184</v>
      </c>
      <c r="C88" s="1" t="s">
        <v>344</v>
      </c>
      <c r="D88" s="1" t="s">
        <v>345</v>
      </c>
      <c r="E88" s="2" t="s">
        <v>346</v>
      </c>
      <c r="F88" s="2" t="s">
        <v>347</v>
      </c>
      <c r="G88" s="2">
        <v>8</v>
      </c>
      <c r="H88" s="2" t="s">
        <v>17</v>
      </c>
      <c r="I88" s="1">
        <v>0</v>
      </c>
      <c r="J88" s="3" t="s">
        <v>19</v>
      </c>
      <c r="K88" s="2" t="str">
        <f>J88*841.00</f>
        <v>0</v>
      </c>
      <c r="L88" s="5"/>
    </row>
    <row r="89" spans="1:12" customHeight="1" ht="105" outlineLevel="4">
      <c r="A89" s="1"/>
      <c r="B89" s="1">
        <v>889185</v>
      </c>
      <c r="C89" s="1" t="s">
        <v>348</v>
      </c>
      <c r="D89" s="1" t="s">
        <v>349</v>
      </c>
      <c r="E89" s="2" t="s">
        <v>350</v>
      </c>
      <c r="F89" s="2" t="s">
        <v>351</v>
      </c>
      <c r="G89" s="2" t="s">
        <v>24</v>
      </c>
      <c r="H89" s="2" t="s">
        <v>17</v>
      </c>
      <c r="I89" s="1">
        <v>0</v>
      </c>
      <c r="J89" s="3" t="s">
        <v>19</v>
      </c>
      <c r="K89" s="2" t="str">
        <f>J89*419.00</f>
        <v>0</v>
      </c>
      <c r="L89" s="5"/>
    </row>
    <row r="90" spans="1:12" customHeight="1" ht="105" outlineLevel="4">
      <c r="A90" s="1"/>
      <c r="B90" s="1">
        <v>889186</v>
      </c>
      <c r="C90" s="1" t="s">
        <v>352</v>
      </c>
      <c r="D90" s="1" t="s">
        <v>353</v>
      </c>
      <c r="E90" s="2" t="s">
        <v>354</v>
      </c>
      <c r="F90" s="2" t="s">
        <v>139</v>
      </c>
      <c r="G90" s="2" t="s">
        <v>24</v>
      </c>
      <c r="H90" s="2" t="s">
        <v>17</v>
      </c>
      <c r="I90" s="1">
        <v>0</v>
      </c>
      <c r="J90" s="3" t="s">
        <v>19</v>
      </c>
      <c r="K90" s="2" t="str">
        <f>J90*448.00</f>
        <v>0</v>
      </c>
      <c r="L90" s="5"/>
    </row>
    <row r="91" spans="1:12" customHeight="1" ht="105" outlineLevel="4">
      <c r="A91" s="1"/>
      <c r="B91" s="1">
        <v>889187</v>
      </c>
      <c r="C91" s="1" t="s">
        <v>355</v>
      </c>
      <c r="D91" s="1" t="s">
        <v>356</v>
      </c>
      <c r="E91" s="2" t="s">
        <v>357</v>
      </c>
      <c r="F91" s="2" t="s">
        <v>358</v>
      </c>
      <c r="G91" s="2" t="s">
        <v>24</v>
      </c>
      <c r="H91" s="2" t="s">
        <v>17</v>
      </c>
      <c r="I91" s="1">
        <v>0</v>
      </c>
      <c r="J91" s="3" t="s">
        <v>19</v>
      </c>
      <c r="K91" s="2" t="str">
        <f>J91*310.00</f>
        <v>0</v>
      </c>
      <c r="L91" s="5"/>
    </row>
    <row r="92" spans="1:12" customHeight="1" ht="105" outlineLevel="4">
      <c r="A92" s="1"/>
      <c r="B92" s="1">
        <v>889188</v>
      </c>
      <c r="C92" s="1" t="s">
        <v>359</v>
      </c>
      <c r="D92" s="1" t="s">
        <v>360</v>
      </c>
      <c r="E92" s="2" t="s">
        <v>361</v>
      </c>
      <c r="F92" s="2" t="s">
        <v>362</v>
      </c>
      <c r="G92" s="2" t="s">
        <v>24</v>
      </c>
      <c r="H92" s="2" t="s">
        <v>31</v>
      </c>
      <c r="I92" s="1">
        <v>0</v>
      </c>
      <c r="J92" s="3" t="s">
        <v>19</v>
      </c>
      <c r="K92" s="2" t="str">
        <f>J92*400.00</f>
        <v>0</v>
      </c>
      <c r="L92" s="5"/>
    </row>
    <row r="93" spans="1:12" customHeight="1" ht="105" outlineLevel="4">
      <c r="A93" s="1"/>
      <c r="B93" s="1">
        <v>889189</v>
      </c>
      <c r="C93" s="1" t="s">
        <v>363</v>
      </c>
      <c r="D93" s="1" t="s">
        <v>364</v>
      </c>
      <c r="E93" s="2" t="s">
        <v>365</v>
      </c>
      <c r="F93" s="2" t="s">
        <v>366</v>
      </c>
      <c r="G93" s="2">
        <v>10</v>
      </c>
      <c r="H93" s="2" t="s">
        <v>30</v>
      </c>
      <c r="I93" s="1">
        <v>0</v>
      </c>
      <c r="J93" s="3" t="s">
        <v>19</v>
      </c>
      <c r="K93" s="2" t="str">
        <f>J93*1222.00</f>
        <v>0</v>
      </c>
      <c r="L93" s="5"/>
    </row>
    <row r="94" spans="1:12" customHeight="1" ht="105" outlineLevel="4">
      <c r="A94" s="1"/>
      <c r="B94" s="1">
        <v>890200</v>
      </c>
      <c r="C94" s="1" t="s">
        <v>367</v>
      </c>
      <c r="D94" s="1" t="s">
        <v>368</v>
      </c>
      <c r="E94" s="2" t="s">
        <v>369</v>
      </c>
      <c r="F94" s="2" t="s">
        <v>370</v>
      </c>
      <c r="G94" s="2">
        <v>7</v>
      </c>
      <c r="H94" s="2" t="s">
        <v>140</v>
      </c>
      <c r="I94" s="1">
        <v>0</v>
      </c>
      <c r="J94" s="3" t="s">
        <v>19</v>
      </c>
      <c r="K94" s="2" t="str">
        <f>J94*859.00</f>
        <v>0</v>
      </c>
      <c r="L94" s="5"/>
    </row>
    <row r="95" spans="1:12" outlineLevel="4">
      <c r="A95" s="1"/>
      <c r="B95" s="1">
        <v>956764</v>
      </c>
      <c r="C95" s="1" t="s">
        <v>371</v>
      </c>
      <c r="D95" s="1" t="s">
        <v>372</v>
      </c>
      <c r="E95" s="2" t="s">
        <v>373</v>
      </c>
      <c r="F95" s="2" t="s">
        <v>374</v>
      </c>
      <c r="G95" s="2">
        <v>0</v>
      </c>
      <c r="H95" s="2" t="s">
        <v>24</v>
      </c>
      <c r="I95" s="1">
        <v>0</v>
      </c>
      <c r="J95" s="3" t="s">
        <v>19</v>
      </c>
      <c r="K95" s="2" t="str">
        <f>J95*870.00</f>
        <v>0</v>
      </c>
      <c r="L9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2026-06-23T04:20:03+03:00</dcterms:created>
  <dcterms:modified xsi:type="dcterms:W3CDTF">2026-06-23T04:20:03+03:00</dcterms:modified>
  <dc:title>Untitled Spreadsheet</dc:title>
  <dc:description/>
  <dc:subject/>
  <cp:keywords/>
  <cp:category/>
</cp:coreProperties>
</file>