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<sst xmlns="http://schemas.openxmlformats.org/spreadsheetml/2006/main" uniqueCount="288">
  <si>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</si>
  <si>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</si>
  <si>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</si>
  <si>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</si>
  <si>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</si>
  <si>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</si>
  <si>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</si>
  <si>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</si>
  <si>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</si>
  <si>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</si>
  <si>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</si>
  <si>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</si>
  <si>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</si>
  <si>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VLC-1011004</t>
  </si>
  <si>
    <t>VT.CAR20.I.04001</t>
  </si>
  <si>
    <t>Гаситель гидроударов мембранный с манометром</t>
  </si>
  <si>
    <t>2 625.00 руб.</t>
  </si>
  <si>
    <t>шт</t>
  </si>
  <si>
    <t>VLC-1011005</t>
  </si>
  <si>
    <t>VT.AV.B.060008</t>
  </si>
  <si>
    <t>Бак расш. для ГВС и ХВС 8л. СИНИЙ (1/8шт)</t>
  </si>
  <si>
    <t>2 297.00 руб.</t>
  </si>
  <si>
    <t>&gt;25</t>
  </si>
  <si>
    <t>VLC-1011006</t>
  </si>
  <si>
    <t>VT.AV.B.060012</t>
  </si>
  <si>
    <t>Бак расш. для ГВС и ХВС 12л. СИНИЙ (1/8шт)</t>
  </si>
  <si>
    <t>2 551.00 руб.</t>
  </si>
  <si>
    <t>&gt;10</t>
  </si>
  <si>
    <t>VLC-1011007</t>
  </si>
  <si>
    <t>VT.AV.B.060024</t>
  </si>
  <si>
    <t>Бак расш. для ГВС и ХВС 24л. СИНИЙ (1/4шт)</t>
  </si>
  <si>
    <t>3 200.00 руб.</t>
  </si>
  <si>
    <t>VLC-1011008</t>
  </si>
  <si>
    <t>VT.AV.B.060050</t>
  </si>
  <si>
    <t>Бак расш. для ГВС и ХВС 50л. СИНИЙ (с ножками)</t>
  </si>
  <si>
    <t>9 246.00 руб.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</si>
  <si>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</si>
  <si>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</si>
  <si>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</si>
  <si>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</si>
  <si>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</si>
  <si>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</si>
  <si>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</si>
  <si>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</si>
  <si>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</si>
  <si>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</si>
  <si>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</si>
  <si>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</si>
  <si>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</si>
  <si>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</si>
  <si>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</si>
  <si>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</si>
  <si>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</si>
  <si>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</si>
  <si>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</si>
  <si>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</si>
  <si>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VLC-900402</t>
  </si>
  <si>
    <t>VT.CAR19.I.04001</t>
  </si>
  <si>
    <t>Гаситель гидроударов мембранный,  0,162л. (нерж)</t>
  </si>
  <si>
    <t>3 660.00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</si>
  <si>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</si>
  <si>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</si>
  <si>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</si>
  <si>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</si>
  <si>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</si>
  <si>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</si>
  <si>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</si>
  <si>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</si>
  <si>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</si>
  <si>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</si>
  <si>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</si>
  <si>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</si>
  <si>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</si>
  <si>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</si>
  <si>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</si>
  <si>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</si>
  <si>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4 078.73 руб.</t>
  </si>
  <si>
    <t>BAK-220002</t>
  </si>
  <si>
    <t>VEC-80</t>
  </si>
  <si>
    <t>Бак мембранный для водоснабжения VR 80л вертикальный</t>
  </si>
  <si>
    <t>7 920.94 руб.</t>
  </si>
  <si>
    <t>BAK-220003</t>
  </si>
  <si>
    <t>VEC-100</t>
  </si>
  <si>
    <t>Бак мембранный для водоснабжения VR 100л вертикальный</t>
  </si>
  <si>
    <t>8 254.14 руб.</t>
  </si>
  <si>
    <t>BAK-220004</t>
  </si>
  <si>
    <t>VFC-24</t>
  </si>
  <si>
    <t>Бак мембранный для водоснабжения VR 24л горизонтальный</t>
  </si>
  <si>
    <t>2 537.68 руб.</t>
  </si>
  <si>
    <t>BAK-220005</t>
  </si>
  <si>
    <t>VFC-50</t>
  </si>
  <si>
    <t>Бак мембранный для водоснабжения VR 50л горизонтальный</t>
  </si>
  <si>
    <t>4 175.41 руб.</t>
  </si>
  <si>
    <t>BAK-220006</t>
  </si>
  <si>
    <t>VFC-80</t>
  </si>
  <si>
    <t>Бак мембранный для водоснабжения VR 80л горизонтальный</t>
  </si>
  <si>
    <t>7 980.44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</si>
  <si>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</si>
  <si>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</si>
  <si>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</si>
  <si>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</si>
  <si>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</si>
  <si>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</si>
  <si>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</si>
  <si>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</si>
  <si>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</si>
  <si>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</si>
  <si>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</si>
  <si>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</si>
  <si>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</si>
  <si>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</si>
  <si>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</si>
  <si>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</si>
  <si>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</si>
  <si>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</si>
  <si>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</si>
  <si>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</si>
  <si>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</si>
  <si>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</si>
  <si>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</si>
  <si>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</si>
  <si>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</si>
  <si>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</si>
  <si>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</si>
  <si>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</si>
  <si>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</si>
  <si>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</si>
  <si>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</si>
  <si>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</si>
  <si>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</si>
  <si>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</si>
  <si>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2 304.00 руб.</t>
  </si>
  <si>
    <t>VLC-1011015</t>
  </si>
  <si>
    <t>VT.RV.R.060012</t>
  </si>
  <si>
    <t>Бак расш. для отопления 12л. КРАСНЫЙ (1/8шт)</t>
  </si>
  <si>
    <t>2 511.00 руб.</t>
  </si>
  <si>
    <t>VLC-1011016</t>
  </si>
  <si>
    <t>VT.RV.R.060018</t>
  </si>
  <si>
    <t>Бак расш. для отопления 18л. КРАСНЫЙ (1/4шт)</t>
  </si>
  <si>
    <t>2 721.00 руб.</t>
  </si>
  <si>
    <t>VLC-1011017</t>
  </si>
  <si>
    <t>VT.RV.R.060024</t>
  </si>
  <si>
    <t>Бак расш. для отопления 24л. КРАСНЫЙ (1/4шт)</t>
  </si>
  <si>
    <t>2 960.00 руб.</t>
  </si>
  <si>
    <t>VLC-1011018</t>
  </si>
  <si>
    <t>VT.RV.R.060035</t>
  </si>
  <si>
    <t>Бак расш. для отопления 35л. КРАСНЫЙ</t>
  </si>
  <si>
    <t>5 619.00 руб.</t>
  </si>
  <si>
    <t>VLC-1011019</t>
  </si>
  <si>
    <t>VT.RV.R.060050</t>
  </si>
  <si>
    <t>Бак расш. для отопления 50л. КРАСНЫЙ (с ножками)</t>
  </si>
  <si>
    <t>6 756.00 руб.</t>
  </si>
  <si>
    <t>VLC-1011020</t>
  </si>
  <si>
    <t>VT.RV.R.060080</t>
  </si>
  <si>
    <t>Бак расш. для отопления 80л. КРАСНЫЙ (с ножками)</t>
  </si>
  <si>
    <t>9 348.00 руб.</t>
  </si>
  <si>
    <t>VLC-1011021</t>
  </si>
  <si>
    <t>VT.RV.R.060100</t>
  </si>
  <si>
    <t>Бак расш. для отопления 100л. КРАСНЫЙ (с ножками)</t>
  </si>
  <si>
    <t>13 239.00 руб.</t>
  </si>
  <si>
    <t>VLC-1011022</t>
  </si>
  <si>
    <t>VT.RV.R.070150</t>
  </si>
  <si>
    <t>Бак расш. для отопления 150л. КРАСНЫЙ (с ножками)</t>
  </si>
  <si>
    <t>19 611.00 руб.</t>
  </si>
  <si>
    <t>VLC-900406</t>
  </si>
  <si>
    <t>VT.RV.R.081000</t>
  </si>
  <si>
    <t>Бак расш. для отопления 1000л. КРАСНЫЙ</t>
  </si>
  <si>
    <t>225 692.00 руб.</t>
  </si>
  <si>
    <t>VLC-900407</t>
  </si>
  <si>
    <t>VT.RV.R.080200</t>
  </si>
  <si>
    <t>Бак расш. для отопления 200л. КРАСНЫЙ</t>
  </si>
  <si>
    <t>35 399.00 руб.</t>
  </si>
  <si>
    <t>VLC-900408</t>
  </si>
  <si>
    <t>VT.RV.R.080300</t>
  </si>
  <si>
    <t>Бак расш. для отопления 300л. КРАСНЫЙ</t>
  </si>
  <si>
    <t>38 693.00 руб.</t>
  </si>
  <si>
    <t>VLC-900409</t>
  </si>
  <si>
    <t>VT.RV.R.080500</t>
  </si>
  <si>
    <t>Бак расш. для отопления 500л. КРАСНЫЙ</t>
  </si>
  <si>
    <t>73 251.00 руб.</t>
  </si>
  <si>
    <t>VLC-900410</t>
  </si>
  <si>
    <t>VT.RV.R.080750</t>
  </si>
  <si>
    <t>Бак расш. для отопления 750л. КРАСНЫЙ</t>
  </si>
  <si>
    <t>155 130.00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</si>
  <si>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</si>
  <si>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</si>
  <si>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</si>
  <si>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</si>
  <si>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1 230.16 руб.</t>
  </si>
  <si>
    <t>BAK-120002</t>
  </si>
  <si>
    <t>VERH-19</t>
  </si>
  <si>
    <t>Бак мембранный для отопл. VR  19л вертикальный</t>
  </si>
  <si>
    <t>2 086.96 руб.</t>
  </si>
  <si>
    <t>BAK-120003</t>
  </si>
  <si>
    <t>VERH-24</t>
  </si>
  <si>
    <t>Бак мембранный для отопл. VR  24л вертикальный</t>
  </si>
  <si>
    <t>2 289.26 руб.</t>
  </si>
  <si>
    <t>BAK-120004</t>
  </si>
  <si>
    <t>VERH-12</t>
  </si>
  <si>
    <t>Бак мембранный для отопл. VR  12л вертикальный</t>
  </si>
  <si>
    <t>1 921.85 руб.</t>
  </si>
  <si>
    <t>BAK-120005</t>
  </si>
  <si>
    <t>VEH-36</t>
  </si>
  <si>
    <t>Бак мембранный для отопл. VR  36л вертикальный с ножками</t>
  </si>
  <si>
    <t>3 630.99 руб.</t>
  </si>
  <si>
    <t>BAK-120006</t>
  </si>
  <si>
    <t>VEH-50</t>
  </si>
  <si>
    <t>Бак мембранный для отопл. VR  50л вертикальный с ножками</t>
  </si>
  <si>
    <t>4 141.20 руб.</t>
  </si>
  <si>
    <t>Комплектующие для баков</t>
  </si>
  <si>
    <t>Комплектующие для баков VALTEC</t>
  </si>
  <si>
    <t>VLC-1011001</t>
  </si>
  <si>
    <t>VT.538.N.05</t>
  </si>
  <si>
    <t>Сгон-отсекатель для расшир бака 3/4" (10шт)</t>
  </si>
  <si>
    <t>889.00 руб.</t>
  </si>
  <si>
    <t>&gt;100</t>
  </si>
  <si>
    <t>VLC-1011002</t>
  </si>
  <si>
    <t>VT.538.N.06</t>
  </si>
  <si>
    <t>Сгон-отсекатель для расшир бака 1" (5 /60шт)</t>
  </si>
  <si>
    <t>1 507.00 руб.</t>
  </si>
  <si>
    <t>&gt;50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</si>
  <si>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</si>
  <si>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</si>
  <si>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</si>
  <si>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</si>
  <si>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</si>
  <si>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</si>
  <si>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</si>
  <si>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</si>
  <si>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</si>
  <si>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Мембраны</t>
  </si>
  <si>
    <t>BAK-320005</t>
  </si>
  <si>
    <t>VERH-8A</t>
  </si>
  <si>
    <t>Мембрана 8-12л (1 шт)</t>
  </si>
  <si>
    <t>188.91 руб.</t>
  </si>
  <si>
    <t>BAK-320006</t>
  </si>
  <si>
    <t>VERH-24A</t>
  </si>
  <si>
    <t>Мембрана 24-35л(1 шт)</t>
  </si>
  <si>
    <t>312.38 руб.</t>
  </si>
  <si>
    <t>BAK-320007</t>
  </si>
  <si>
    <t>VERH-50A</t>
  </si>
  <si>
    <t>Мембрана 50л (1 шт)</t>
  </si>
  <si>
    <t>586.08 руб.</t>
  </si>
  <si>
    <t>BAK-320008</t>
  </si>
  <si>
    <t>VERH-100A</t>
  </si>
  <si>
    <t>Мембрана 100л (1 шт)</t>
  </si>
  <si>
    <t>965.39 руб.</t>
  </si>
  <si>
    <t>Фланцы</t>
  </si>
  <si>
    <t>BAK-330001</t>
  </si>
  <si>
    <t>VERH-8B</t>
  </si>
  <si>
    <t>фланец для расширительного бака</t>
  </si>
  <si>
    <t>168.09 руб.</t>
  </si>
  <si>
    <t>BAK-330002</t>
  </si>
  <si>
    <t>VERH-24B</t>
  </si>
  <si>
    <t>Фланец для баков (1 шт)</t>
  </si>
  <si>
    <t>235.03 руб.</t>
  </si>
  <si>
    <t>BAK-330003</t>
  </si>
  <si>
    <t>Фланец пластик для баков 1" (1 шт)</t>
  </si>
  <si>
    <t>315.15 руб.</t>
  </si>
  <si>
    <t>Шланги ГИГАНТ</t>
  </si>
  <si>
    <t>ZGR-001106</t>
  </si>
  <si>
    <t>SG-018A</t>
  </si>
  <si>
    <t>Шланг ГИГАНТ угловой  18см 1"х3/4" вн-нар армированный нерж сталь</t>
  </si>
  <si>
    <t>729.19 руб.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</si>
  <si>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</si>
  <si>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</si>
  <si>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</si>
  <si>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</si>
  <si>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</si>
  <si>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</si>
  <si>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</si>
  <si>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</si>
  <si>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</si>
  <si>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</si>
  <si>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</si>
  <si>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</si>
  <si>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</si>
  <si>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</si>
  <si>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</si>
  <si>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</si>
  <si>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</si>
  <si>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</si>
  <si>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</si>
  <si>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</si>
  <si>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ZGR-001207</t>
  </si>
  <si>
    <t>SG-042A</t>
  </si>
  <si>
    <t>Шланг ГИГАНТ угловой  42см 1"х1" вн-нар армированный нерж сталь (1/70шт)</t>
  </si>
  <si>
    <t>770.44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</si>
</sst>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6_86a6_11e9_8101_003048fd731b_189ecf3f_a59f_11ee_a526_047c1617b1431.jpeg"/><Relationship Id="rId2" Type="http://schemas.openxmlformats.org/officeDocument/2006/relationships/image" Target="../media/6a6c2f29_86a6_11e9_8101_003048fd731b_634a42ef_f953_11e9_810b_003048fd731b2.jpeg"/><Relationship Id="rId3" Type="http://schemas.openxmlformats.org/officeDocument/2006/relationships/image" Target="../media/6a6c2f2c_86a6_11e9_8101_003048fd731b_634a42f0_f953_11e9_810b_003048fd731b3.jpeg"/><Relationship Id="rId4" Type="http://schemas.openxmlformats.org/officeDocument/2006/relationships/image" Target="../media/6a6c2f2f_86a6_11e9_8101_003048fd731b_634a42f1_f953_11e9_810b_003048fd731b4.jpeg"/><Relationship Id="rId5" Type="http://schemas.openxmlformats.org/officeDocument/2006/relationships/image" Target="../media/6a6c2f32_86a6_11e9_8101_003048fd731b_ae66e5e9_3fbb_11ef_a5f3_047c1617b1435.jpeg"/><Relationship Id="rId6" Type="http://schemas.openxmlformats.org/officeDocument/2006/relationships/image" Target="../media/6a6c2f34_86a6_11e9_8101_003048fd731b_ae66e5ea_3fbb_11ef_a5f3_047c1617b1436.jpeg"/><Relationship Id="rId7" Type="http://schemas.openxmlformats.org/officeDocument/2006/relationships/image" Target="../media/6a6c2f36_86a6_11e9_8101_003048fd731b_ae66e5eb_3fbb_11ef_a5f3_047c1617b1437.jpeg"/><Relationship Id="rId8" Type="http://schemas.openxmlformats.org/officeDocument/2006/relationships/image" Target="../media/6a6c2f38_86a6_11e9_8101_003048fd731b_ae66e5ec_3fbb_11ef_a5f3_047c1617b1438.jpeg"/><Relationship Id="rId9" Type="http://schemas.openxmlformats.org/officeDocument/2006/relationships/image" Target="../media/6a6c2f3a_86a6_11e9_8101_003048fd731b_634a42f6_f953_11e9_810b_003048fd731b9.jpeg"/><Relationship Id="rId10" Type="http://schemas.openxmlformats.org/officeDocument/2006/relationships/image" Target="../media/6a6c2f3c_86a6_11e9_8101_003048fd731b_634a42f7_f953_11e9_810b_003048fd731b10.jpeg"/><Relationship Id="rId11" Type="http://schemas.openxmlformats.org/officeDocument/2006/relationships/image" Target="../media/6d083b19_3466_11eb_81f3_003048fd731b_189ecf43_a59f_11ee_a526_047c1617b14311.jpeg"/><Relationship Id="rId12" Type="http://schemas.openxmlformats.org/officeDocument/2006/relationships/image" Target="../media/6d083b1b_3466_11eb_81f3_003048fd731b_ae66e5ed_3fbb_11ef_a5f3_047c1617b14312.jpeg"/><Relationship Id="rId13" Type="http://schemas.openxmlformats.org/officeDocument/2006/relationships/image" Target="../media/6d083b1d_3466_11eb_81f3_003048fd731b_ae66e5ee_3fbb_11ef_a5f3_047c1617b14313.jpeg"/><Relationship Id="rId14" Type="http://schemas.openxmlformats.org/officeDocument/2006/relationships/image" Target="../media/6d083b1f_3466_11eb_81f3_003048fd731b_ae66e5ef_3fbb_11ef_a5f3_047c1617b14314.jpeg"/><Relationship Id="rId15" Type="http://schemas.openxmlformats.org/officeDocument/2006/relationships/image" Target="../media/6a6c2f6c_86a6_11e9_8101_003048fd731b_5352ef79_57f4_11ea_810f_003048fd731b15.jpeg"/><Relationship Id="rId16" Type="http://schemas.openxmlformats.org/officeDocument/2006/relationships/image" Target="../media/6a6c2f6e_86a6_11e9_8101_003048fd731b_5352ef7a_57f4_11ea_810f_003048fd731b16.jpeg"/><Relationship Id="rId17" Type="http://schemas.openxmlformats.org/officeDocument/2006/relationships/image" Target="../media/6a6c2f70_86a6_11e9_8101_003048fd731b_5352ef78_57f4_11ea_810f_003048fd731b17.jpeg"/><Relationship Id="rId18" Type="http://schemas.openxmlformats.org/officeDocument/2006/relationships/image" Target="../media/6a6c2f72_86a6_11e9_8101_003048fd731b_0291d925_0d22_11ea_810d_003048fd731b18.jpeg"/><Relationship Id="rId19" Type="http://schemas.openxmlformats.org/officeDocument/2006/relationships/image" Target="../media/6a6c2f74_86a6_11e9_8101_003048fd731b_0291d926_0d22_11ea_810d_003048fd731b19.jpeg"/><Relationship Id="rId20" Type="http://schemas.openxmlformats.org/officeDocument/2006/relationships/image" Target="../media/6a6c2f76_86a6_11e9_8101_003048fd731b_0291d927_0d22_11ea_810d_003048fd731b20.jpeg"/><Relationship Id="rId21" Type="http://schemas.openxmlformats.org/officeDocument/2006/relationships/image" Target="../media/a05f35ec_ce20_11eb_82ca_003048fd731b_a15553a7_602e_11ec_a20b_00259070b48721.jpeg"/><Relationship Id="rId22" Type="http://schemas.openxmlformats.org/officeDocument/2006/relationships/image" Target="../media/a05f35ee_ce20_11eb_82ca_003048fd731b_a15553a8_602e_11ec_a20b_00259070b48722.jpeg"/><Relationship Id="rId23" Type="http://schemas.openxmlformats.org/officeDocument/2006/relationships/image" Target="../media/a05f35f0_ce20_11eb_82ca_003048fd731b_a15553a9_602e_11ec_a20b_00259070b48723.jpeg"/><Relationship Id="rId24" Type="http://schemas.openxmlformats.org/officeDocument/2006/relationships/image" Target="../media/a05f35f2_ce20_11eb_82ca_003048fd731b_a15553aa_602e_11ec_a20b_00259070b48724.jpeg"/><Relationship Id="rId25" Type="http://schemas.openxmlformats.org/officeDocument/2006/relationships/image" Target="../media/3f68c018_f775_11ec_a2cc_00259070b487_c020808a_c056_11ee_a549_047c1617b14325.jpeg"/><Relationship Id="rId26" Type="http://schemas.openxmlformats.org/officeDocument/2006/relationships/image" Target="../media/3f68c01a_f775_11ec_a2cc_00259070b487_ae66e5f0_3fbb_11ef_a5f3_047c1617b14326.jpeg"/><Relationship Id="rId27" Type="http://schemas.openxmlformats.org/officeDocument/2006/relationships/image" Target="../media/61991c21_230d_11ed_a307_00259070b487_ae66e5f1_3fbb_11ef_a5f3_047c1617b14327.jpeg"/><Relationship Id="rId28" Type="http://schemas.openxmlformats.org/officeDocument/2006/relationships/image" Target="../media/6469dcb3_86a6_11e9_8101_003048fd731b_634a42f8_f953_11e9_810b_003048fd731b28.jpeg"/><Relationship Id="rId29" Type="http://schemas.openxmlformats.org/officeDocument/2006/relationships/image" Target="../media/6469dcb6_86a6_11e9_8101_003048fd731b_634a42f9_f953_11e9_810b_003048fd731b29.jpeg"/><Relationship Id="rId30" Type="http://schemas.openxmlformats.org/officeDocument/2006/relationships/image" Target="../media/6469dcb9_86a6_11e9_8101_003048fd731b_634a42fa_f953_11e9_810b_003048fd731b30.jpeg"/><Relationship Id="rId31" Type="http://schemas.openxmlformats.org/officeDocument/2006/relationships/image" Target="../media/6469dcbc_86a6_11e9_8101_003048fd731b_634a42fb_f953_11e9_810b_003048fd731b31.jpeg"/><Relationship Id="rId32" Type="http://schemas.openxmlformats.org/officeDocument/2006/relationships/image" Target="../media/6469dcbf_86a6_11e9_8101_003048fd731b_ae66e587_3fbb_11ef_a5f3_047c1617b14332.jpeg"/><Relationship Id="rId33" Type="http://schemas.openxmlformats.org/officeDocument/2006/relationships/image" Target="../media/6469dcc1_86a6_11e9_8101_003048fd731b_ae66e588_3fbb_11ef_a5f3_047c1617b14333.jpeg"/><Relationship Id="rId34" Type="http://schemas.openxmlformats.org/officeDocument/2006/relationships/image" Target="../media/6469dcc3_86a6_11e9_8101_003048fd731b_ae66e589_3fbb_11ef_a5f3_047c1617b14334.jpeg"/><Relationship Id="rId35" Type="http://schemas.openxmlformats.org/officeDocument/2006/relationships/image" Target="../media/6469dcc5_86a6_11e9_8101_003048fd731b_ae66e58a_3fbb_11ef_a5f3_047c1617b14335.jpeg"/><Relationship Id="rId36" Type="http://schemas.openxmlformats.org/officeDocument/2006/relationships/image" Target="../media/6469dcc7_86a6_11e9_8101_003048fd731b_ae66e58b_3fbb_11ef_a5f3_047c1617b14336.jpeg"/><Relationship Id="rId37" Type="http://schemas.openxmlformats.org/officeDocument/2006/relationships/image" Target="../media/6d083b21_3466_11eb_81f3_003048fd731b_ae66e58c_3fbb_11ef_a5f3_047c1617b14337.jpeg"/><Relationship Id="rId38" Type="http://schemas.openxmlformats.org/officeDocument/2006/relationships/image" Target="../media/6d083b23_3466_11eb_81f3_003048fd731b_ae66e58d_3fbb_11ef_a5f3_047c1617b14338.jpeg"/><Relationship Id="rId39" Type="http://schemas.openxmlformats.org/officeDocument/2006/relationships/image" Target="../media/6d083b25_3466_11eb_81f3_003048fd731b_ae66e58e_3fbb_11ef_a5f3_047c1617b14339.jpeg"/><Relationship Id="rId40" Type="http://schemas.openxmlformats.org/officeDocument/2006/relationships/image" Target="../media/6d083b27_3466_11eb_81f3_003048fd731b_ae66e58f_3fbb_11ef_a5f3_047c1617b14340.jpeg"/><Relationship Id="rId41" Type="http://schemas.openxmlformats.org/officeDocument/2006/relationships/image" Target="../media/6d083b29_3466_11eb_81f3_003048fd731b_ae66e590_3fbb_11ef_a5f3_047c1617b14341.jpeg"/><Relationship Id="rId42" Type="http://schemas.openxmlformats.org/officeDocument/2006/relationships/image" Target="../media/6a6c2f18_86a6_11e9_8101_003048fd731b_0291d91c_0d22_11ea_810d_003048fd731b42.jpeg"/><Relationship Id="rId43" Type="http://schemas.openxmlformats.org/officeDocument/2006/relationships/image" Target="../media/6a6c2f1c_86a6_11e9_8101_003048fd731b_0291d91e_0d22_11ea_810d_003048fd731b43.jpeg"/><Relationship Id="rId44" Type="http://schemas.openxmlformats.org/officeDocument/2006/relationships/image" Target="../media/6a6c2f1e_86a6_11e9_8101_003048fd731b_0291d91f_0d22_11ea_810d_003048fd731b44.jpeg"/><Relationship Id="rId45" Type="http://schemas.openxmlformats.org/officeDocument/2006/relationships/image" Target="../media/6a6c2f1a_86a6_11e9_8101_003048fd731b_4396bde4_0312_11ef_a5a4_047c1617b14345.jpeg"/><Relationship Id="rId46" Type="http://schemas.openxmlformats.org/officeDocument/2006/relationships/image" Target="../media/6a6c2f20_86a6_11e9_8101_003048fd731b_0291d920_0d22_11ea_810d_003048fd731b46.jpeg"/><Relationship Id="rId47" Type="http://schemas.openxmlformats.org/officeDocument/2006/relationships/image" Target="../media/6a6c2f22_86a6_11e9_8101_003048fd731b_0291d921_0d22_11ea_810d_003048fd731b47.jpeg"/><Relationship Id="rId48" Type="http://schemas.openxmlformats.org/officeDocument/2006/relationships/image" Target="../media/6a6c2f8a_86a6_11e9_8101_003048fd731b_634a42ec_f953_11e9_810b_003048fd731b48.jpeg"/><Relationship Id="rId49" Type="http://schemas.openxmlformats.org/officeDocument/2006/relationships/image" Target="../media/6a6c2f8d_86a6_11e9_8101_003048fd731b_634a42ed_f953_11e9_810b_003048fd731b49.jpeg"/><Relationship Id="rId50" Type="http://schemas.openxmlformats.org/officeDocument/2006/relationships/image" Target="../media/6a6c2f7c_86a6_11e9_8101_003048fd731b_5352ef7b_57f4_11ea_810f_003048fd731b50.png"/><Relationship Id="rId51" Type="http://schemas.openxmlformats.org/officeDocument/2006/relationships/image" Target="../media/6a6c2f7e_86a6_11e9_8101_003048fd731b_5352ef7c_57f4_11ea_810f_003048fd731b51.png"/><Relationship Id="rId52" Type="http://schemas.openxmlformats.org/officeDocument/2006/relationships/image" Target="../media/6873af5d_d543_11e9_8109_003048fd731b_4f32b3bf_27ac_11ed_a30e_00259070b48752.jpeg"/><Relationship Id="rId53" Type="http://schemas.openxmlformats.org/officeDocument/2006/relationships/image" Target="../media/6873af5f_d543_11e9_8109_003048fd731b_4f32b3c0_27ac_11ed_a30e_00259070b48753.jpeg"/><Relationship Id="rId54" Type="http://schemas.openxmlformats.org/officeDocument/2006/relationships/image" Target="../media/6873af61_d543_11e9_8109_003048fd731b_4f32b3c1_27ac_11ed_a30e_00259070b48754.jpeg"/><Relationship Id="rId55" Type="http://schemas.openxmlformats.org/officeDocument/2006/relationships/image" Target="../media/6873af63_d543_11e9_8109_003048fd731b_4f32b3c2_27ac_11ed_a30e_00259070b48755.jpeg"/><Relationship Id="rId56" Type="http://schemas.openxmlformats.org/officeDocument/2006/relationships/image" Target="../media/68ab58f1_8937_11e9_8102_003048fd731b_ae66e5f4_3fbb_11ef_a5f3_047c1617b14356.jpeg"/><Relationship Id="rId57" Type="http://schemas.openxmlformats.org/officeDocument/2006/relationships/image" Target="../media/6873af2d_d543_11e9_8109_003048fd731b_ae66e5f5_3fbb_11ef_a5f3_047c1617b14357.jpeg"/><Relationship Id="rId58" Type="http://schemas.openxmlformats.org/officeDocument/2006/relationships/image" Target="../media/e825a79e_3767_11ea_810f_003048fd731b_5352ef7d_57f4_11ea_810f_003048fd731b58.png"/><Relationship Id="rId59" Type="http://schemas.openxmlformats.org/officeDocument/2006/relationships/image" Target="../media/a05f360c_ce20_11eb_82ca_003048fd731b_14e1e151_f93d_11ef_a6ea_047c1617b14359.jpeg"/><Relationship Id="rId60" Type="http://schemas.openxmlformats.org/officeDocument/2006/relationships/image" Target="../media/a05f360e_ce20_11eb_82ca_003048fd731b_884a9cd4_27b2_11ed_a30e_00259070b48760.jpeg"/><Relationship Id="rId61" Type="http://schemas.openxmlformats.org/officeDocument/2006/relationships/image" Target="../media/a05f3610_ce20_11eb_82ca_003048fd731b_884a9cd5_27b2_11ed_a30e_00259070b48761.jpeg"/><Relationship Id="rId62" Type="http://schemas.openxmlformats.org/officeDocument/2006/relationships/image" Target="../media/a05f3612_ce20_11eb_82ca_003048fd731b_884a9cd6_27b2_11ed_a30e_00259070b48762.jpeg"/><Relationship Id="rId63" Type="http://schemas.openxmlformats.org/officeDocument/2006/relationships/image" Target="../media/a05f3614_ce20_11eb_82ca_003048fd731b_884a9cd7_27b2_11ed_a30e_00259070b48763.jpeg"/><Relationship Id="rId64" Type="http://schemas.openxmlformats.org/officeDocument/2006/relationships/image" Target="../media/9e5408b8_9114_11ed_a3b7_047c1617b143_365b9bdc_0312_11ef_a5a4_047c1617b14364.jpeg"/><Relationship Id="rId65" Type="http://schemas.openxmlformats.org/officeDocument/2006/relationships/image" Target="../media/9e5408ba_9114_11ed_a3b7_047c1617b143_365b9bdd_0312_11ef_a5a4_047c1617b1436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2" name="Image_65" descr="Image_6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3" name="Image_66" descr="Image_6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6" name="Image_70" descr="Image_7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7" name="Image_71" descr="Image_7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8" name="Image_72" descr="Image_7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9" name="Image_74" descr="Image_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0" name="Image_75" descr="Image_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1" name="Image_76" descr="Image_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2" name="Image_77" descr="Image_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3" name="Image_78" descr="Image_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4" name="Image_79" descr="Image_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5" name="Image_80" descr="Image_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J5*2625.00</f>
        <v>0</v>
      </c>
      <c r="L5" s="5"/>
    </row>
    <row r="6" spans="1:12" customHeight="1" ht="105" outlineLevel="4">
      <c r="A6" s="1"/>
      <c r="B6" s="1">
        <v>822039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 t="s">
        <v>22</v>
      </c>
      <c r="I6" s="1">
        <v>0</v>
      </c>
      <c r="J6" s="3" t="s">
        <v>17</v>
      </c>
      <c r="K6" s="2" t="str">
        <f>J6*2297.00</f>
        <v>0</v>
      </c>
      <c r="L6" s="5"/>
    </row>
    <row r="7" spans="1:12" customHeight="1" ht="105" outlineLevel="4">
      <c r="A7" s="1"/>
      <c r="B7" s="1">
        <v>822040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27</v>
      </c>
      <c r="I7" s="1">
        <v>0</v>
      </c>
      <c r="J7" s="3" t="s">
        <v>17</v>
      </c>
      <c r="K7" s="2" t="str">
        <f>J7*2551.00</f>
        <v>0</v>
      </c>
      <c r="L7" s="5"/>
    </row>
    <row r="8" spans="1:12" customHeight="1" ht="105" outlineLevel="4">
      <c r="A8" s="1"/>
      <c r="B8" s="1">
        <v>822041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6</v>
      </c>
      <c r="H8" s="2" t="s">
        <v>22</v>
      </c>
      <c r="I8" s="1">
        <v>0</v>
      </c>
      <c r="J8" s="3" t="s">
        <v>17</v>
      </c>
      <c r="K8" s="2" t="str">
        <f>J8*3200.00</f>
        <v>0</v>
      </c>
      <c r="L8" s="5"/>
    </row>
    <row r="9" spans="1:12" customHeight="1" ht="105" outlineLevel="4">
      <c r="A9" s="1"/>
      <c r="B9" s="1">
        <v>822042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3</v>
      </c>
      <c r="H9" s="2" t="s">
        <v>27</v>
      </c>
      <c r="I9" s="1">
        <v>0</v>
      </c>
      <c r="J9" s="3" t="s">
        <v>17</v>
      </c>
      <c r="K9" s="2" t="str">
        <f>J9*9246.00</f>
        <v>0</v>
      </c>
      <c r="L9" s="5"/>
    </row>
    <row r="10" spans="1:12" customHeight="1" ht="105" outlineLevel="4">
      <c r="A10" s="1"/>
      <c r="B10" s="1">
        <v>822043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6</v>
      </c>
      <c r="I10" s="1">
        <v>0</v>
      </c>
      <c r="J10" s="3" t="s">
        <v>17</v>
      </c>
      <c r="K10" s="2" t="str">
        <f>J10*12110.00</f>
        <v>0</v>
      </c>
      <c r="L10" s="5"/>
    </row>
    <row r="11" spans="1:12" customHeight="1" ht="105" outlineLevel="4">
      <c r="A11" s="1"/>
      <c r="B11" s="1">
        <v>822044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27</v>
      </c>
      <c r="I11" s="1">
        <v>0</v>
      </c>
      <c r="J11" s="3" t="s">
        <v>17</v>
      </c>
      <c r="K11" s="2" t="str">
        <f>J11*16218.00</f>
        <v>0</v>
      </c>
      <c r="L11" s="5"/>
    </row>
    <row r="12" spans="1:12" customHeight="1" ht="105" outlineLevel="4">
      <c r="A12" s="1"/>
      <c r="B12" s="1">
        <v>822045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5</v>
      </c>
      <c r="I12" s="1">
        <v>0</v>
      </c>
      <c r="J12" s="3" t="s">
        <v>17</v>
      </c>
      <c r="K12" s="2" t="str">
        <f>J12*20108.00</f>
        <v>0</v>
      </c>
      <c r="L12" s="5"/>
    </row>
    <row r="13" spans="1:12" customHeight="1" ht="105" outlineLevel="4">
      <c r="A13" s="1"/>
      <c r="B13" s="1">
        <v>822046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2</v>
      </c>
      <c r="H13" s="2">
        <v>0</v>
      </c>
      <c r="I13" s="1">
        <v>0</v>
      </c>
      <c r="J13" s="3" t="s">
        <v>17</v>
      </c>
      <c r="K13" s="2" t="str">
        <f>J13*3404.00</f>
        <v>0</v>
      </c>
      <c r="L13" s="5"/>
    </row>
    <row r="14" spans="1:12" customHeight="1" ht="105" outlineLevel="4">
      <c r="A14" s="1"/>
      <c r="B14" s="1">
        <v>822047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10</v>
      </c>
      <c r="I14" s="1">
        <v>0</v>
      </c>
      <c r="J14" s="3" t="s">
        <v>17</v>
      </c>
      <c r="K14" s="2" t="str">
        <f>J14*9928.00</f>
        <v>0</v>
      </c>
      <c r="L14" s="5"/>
    </row>
    <row r="15" spans="1:12" customHeight="1" ht="105" outlineLevel="4">
      <c r="A15" s="1"/>
      <c r="B15" s="1">
        <v>836319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3</v>
      </c>
      <c r="H15" s="2" t="s">
        <v>22</v>
      </c>
      <c r="I15" s="1">
        <v>0</v>
      </c>
      <c r="J15" s="3" t="s">
        <v>17</v>
      </c>
      <c r="K15" s="2" t="str">
        <f>J15*3660.00</f>
        <v>0</v>
      </c>
      <c r="L15" s="5"/>
    </row>
    <row r="16" spans="1:12" customHeight="1" ht="105" outlineLevel="4">
      <c r="A16" s="1"/>
      <c r="B16" s="1">
        <v>836320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J16*40713.00</f>
        <v>0</v>
      </c>
      <c r="L16" s="5"/>
    </row>
    <row r="17" spans="1:12" customHeight="1" ht="105" outlineLevel="4">
      <c r="A17" s="1"/>
      <c r="B17" s="1">
        <v>836321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1</v>
      </c>
      <c r="I17" s="1">
        <v>0</v>
      </c>
      <c r="J17" s="3" t="s">
        <v>17</v>
      </c>
      <c r="K17" s="2" t="str">
        <f>J17*44444.00</f>
        <v>0</v>
      </c>
      <c r="L17" s="5"/>
    </row>
    <row r="18" spans="1:12" customHeight="1" ht="105" outlineLevel="4">
      <c r="A18" s="1"/>
      <c r="B18" s="1">
        <v>836322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1</v>
      </c>
      <c r="I18" s="1">
        <v>0</v>
      </c>
      <c r="J18" s="3" t="s">
        <v>17</v>
      </c>
      <c r="K18" s="2" t="str">
        <f>J18*69103.00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822070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8</v>
      </c>
      <c r="H20" s="2">
        <v>0</v>
      </c>
      <c r="I20" s="1">
        <v>0</v>
      </c>
      <c r="J20" s="3" t="s">
        <v>17</v>
      </c>
      <c r="K20" s="2" t="str">
        <f>J20*4078.73</f>
        <v>0</v>
      </c>
      <c r="L20" s="5"/>
    </row>
    <row r="21" spans="1:12" customHeight="1" ht="105" outlineLevel="4">
      <c r="A21" s="1"/>
      <c r="B21" s="1">
        <v>822071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17</v>
      </c>
      <c r="K21" s="2" t="str">
        <f>J21*7920.94</f>
        <v>0</v>
      </c>
      <c r="L21" s="5"/>
    </row>
    <row r="22" spans="1:12" customHeight="1" ht="105" outlineLevel="4">
      <c r="A22" s="1"/>
      <c r="B22" s="1">
        <v>822072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4</v>
      </c>
      <c r="H22" s="2">
        <v>0</v>
      </c>
      <c r="I22" s="1">
        <v>0</v>
      </c>
      <c r="J22" s="3" t="s">
        <v>17</v>
      </c>
      <c r="K22" s="2" t="str">
        <f>J22*8254.14</f>
        <v>0</v>
      </c>
      <c r="L22" s="5"/>
    </row>
    <row r="23" spans="1:12" customHeight="1" ht="105" outlineLevel="4">
      <c r="A23" s="1"/>
      <c r="B23" s="1">
        <v>822073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17</v>
      </c>
      <c r="K23" s="2" t="str">
        <f>J23*2537.68</f>
        <v>0</v>
      </c>
      <c r="L23" s="5"/>
    </row>
    <row r="24" spans="1:12" customHeight="1" ht="105" outlineLevel="4">
      <c r="A24" s="1"/>
      <c r="B24" s="1">
        <v>822074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17</v>
      </c>
      <c r="K24" s="2" t="str">
        <f>J24*4175.41</f>
        <v>0</v>
      </c>
      <c r="L24" s="5"/>
    </row>
    <row r="25" spans="1:12" customHeight="1" ht="105" outlineLevel="4">
      <c r="A25" s="1"/>
      <c r="B25" s="1">
        <v>822075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17</v>
      </c>
      <c r="K25" s="2" t="str">
        <f>J25*7980.44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833408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27</v>
      </c>
      <c r="H27" s="2">
        <v>0</v>
      </c>
      <c r="I27" s="1">
        <v>0</v>
      </c>
      <c r="J27" s="3" t="s">
        <v>17</v>
      </c>
      <c r="K27" s="2" t="str">
        <f>J27*2855.15</f>
        <v>0</v>
      </c>
      <c r="L27" s="5"/>
    </row>
    <row r="28" spans="1:12" customHeight="1" ht="105" outlineLevel="4">
      <c r="A28" s="1"/>
      <c r="B28" s="1">
        <v>833409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17</v>
      </c>
      <c r="K28" s="2" t="str">
        <f>J28*4956.81</f>
        <v>0</v>
      </c>
      <c r="L28" s="5"/>
    </row>
    <row r="29" spans="1:12" customHeight="1" ht="105" outlineLevel="4">
      <c r="A29" s="1"/>
      <c r="B29" s="1">
        <v>833410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1</v>
      </c>
      <c r="H29" s="2">
        <v>0</v>
      </c>
      <c r="I29" s="1">
        <v>0</v>
      </c>
      <c r="J29" s="3" t="s">
        <v>17</v>
      </c>
      <c r="K29" s="2" t="str">
        <f>J29*6470.26</f>
        <v>0</v>
      </c>
      <c r="L29" s="5"/>
    </row>
    <row r="30" spans="1:12" customHeight="1" ht="105" outlineLevel="4">
      <c r="A30" s="1"/>
      <c r="B30" s="1">
        <v>833411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3</v>
      </c>
      <c r="H30" s="2">
        <v>0</v>
      </c>
      <c r="I30" s="1">
        <v>0</v>
      </c>
      <c r="J30" s="3" t="s">
        <v>17</v>
      </c>
      <c r="K30" s="2" t="str">
        <f>J30*11464.93</f>
        <v>0</v>
      </c>
      <c r="L30" s="5"/>
    </row>
    <row r="31" spans="1:12" customHeight="1" ht="105" outlineLevel="4">
      <c r="A31" s="1"/>
      <c r="B31" s="1">
        <v>868608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17</v>
      </c>
      <c r="K31" s="2" t="str">
        <f>J31*10068.75</f>
        <v>0</v>
      </c>
      <c r="L31" s="5"/>
    </row>
    <row r="32" spans="1:12" customHeight="1" ht="105" outlineLevel="4">
      <c r="A32" s="1"/>
      <c r="B32" s="1">
        <v>868609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2</v>
      </c>
      <c r="H32" s="2">
        <v>0</v>
      </c>
      <c r="I32" s="1">
        <v>0</v>
      </c>
      <c r="J32" s="3" t="s">
        <v>17</v>
      </c>
      <c r="K32" s="2" t="str">
        <f>J32*10573.00</f>
        <v>0</v>
      </c>
      <c r="L32" s="5"/>
    </row>
    <row r="33" spans="1:12" customHeight="1" ht="105" outlineLevel="4">
      <c r="A33" s="1"/>
      <c r="B33" s="1">
        <v>869374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7</v>
      </c>
      <c r="H33" s="2">
        <v>0</v>
      </c>
      <c r="I33" s="1">
        <v>0</v>
      </c>
      <c r="J33" s="3" t="s">
        <v>17</v>
      </c>
      <c r="K33" s="2" t="str">
        <f>J33*11210.07</f>
        <v>0</v>
      </c>
      <c r="L33" s="5"/>
    </row>
    <row r="34" spans="1:12" outlineLevel="1">
      <c r="A34" s="7" t="s">
        <v>126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5"/>
    </row>
    <row r="35" spans="1:12" outlineLevel="2">
      <c r="A35" s="8" t="s">
        <v>127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822011</v>
      </c>
      <c r="C36" s="1" t="s">
        <v>128</v>
      </c>
      <c r="D36" s="1" t="s">
        <v>129</v>
      </c>
      <c r="E36" s="2" t="s">
        <v>130</v>
      </c>
      <c r="F36" s="2" t="s">
        <v>131</v>
      </c>
      <c r="G36" s="2">
        <v>3</v>
      </c>
      <c r="H36" s="2" t="s">
        <v>22</v>
      </c>
      <c r="I36" s="1">
        <v>0</v>
      </c>
      <c r="J36" s="3" t="s">
        <v>17</v>
      </c>
      <c r="K36" s="2" t="str">
        <f>J36*2304.00</f>
        <v>0</v>
      </c>
      <c r="L36" s="5"/>
    </row>
    <row r="37" spans="1:12" customHeight="1" ht="105" outlineLevel="4">
      <c r="A37" s="1"/>
      <c r="B37" s="1">
        <v>822012</v>
      </c>
      <c r="C37" s="1" t="s">
        <v>132</v>
      </c>
      <c r="D37" s="1" t="s">
        <v>133</v>
      </c>
      <c r="E37" s="2" t="s">
        <v>134</v>
      </c>
      <c r="F37" s="2" t="s">
        <v>135</v>
      </c>
      <c r="G37" s="2">
        <v>3</v>
      </c>
      <c r="H37" s="2" t="s">
        <v>22</v>
      </c>
      <c r="I37" s="1">
        <v>0</v>
      </c>
      <c r="J37" s="3" t="s">
        <v>17</v>
      </c>
      <c r="K37" s="2" t="str">
        <f>J37*2511.00</f>
        <v>0</v>
      </c>
      <c r="L37" s="5"/>
    </row>
    <row r="38" spans="1:12" customHeight="1" ht="105" outlineLevel="4">
      <c r="A38" s="1"/>
      <c r="B38" s="1">
        <v>822013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1</v>
      </c>
      <c r="H38" s="2" t="s">
        <v>22</v>
      </c>
      <c r="I38" s="1">
        <v>0</v>
      </c>
      <c r="J38" s="3" t="s">
        <v>17</v>
      </c>
      <c r="K38" s="2" t="str">
        <f>J38*2721.00</f>
        <v>0</v>
      </c>
      <c r="L38" s="5"/>
    </row>
    <row r="39" spans="1:12" customHeight="1" ht="105" outlineLevel="4">
      <c r="A39" s="1"/>
      <c r="B39" s="1">
        <v>822014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4</v>
      </c>
      <c r="H39" s="2" t="s">
        <v>22</v>
      </c>
      <c r="I39" s="1">
        <v>0</v>
      </c>
      <c r="J39" s="3" t="s">
        <v>17</v>
      </c>
      <c r="K39" s="2" t="str">
        <f>J39*2960.00</f>
        <v>0</v>
      </c>
      <c r="L39" s="5"/>
    </row>
    <row r="40" spans="1:12" customHeight="1" ht="105" outlineLevel="4">
      <c r="A40" s="1"/>
      <c r="B40" s="1">
        <v>822015</v>
      </c>
      <c r="C40" s="1" t="s">
        <v>144</v>
      </c>
      <c r="D40" s="1" t="s">
        <v>145</v>
      </c>
      <c r="E40" s="2" t="s">
        <v>146</v>
      </c>
      <c r="F40" s="2" t="s">
        <v>147</v>
      </c>
      <c r="G40" s="2">
        <v>1</v>
      </c>
      <c r="H40" s="2" t="s">
        <v>27</v>
      </c>
      <c r="I40" s="1">
        <v>0</v>
      </c>
      <c r="J40" s="3" t="s">
        <v>17</v>
      </c>
      <c r="K40" s="2" t="str">
        <f>J40*5619.00</f>
        <v>0</v>
      </c>
      <c r="L40" s="5"/>
    </row>
    <row r="41" spans="1:12" customHeight="1" ht="105" outlineLevel="4">
      <c r="A41" s="1"/>
      <c r="B41" s="1">
        <v>822016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1</v>
      </c>
      <c r="H41" s="2" t="s">
        <v>27</v>
      </c>
      <c r="I41" s="1">
        <v>0</v>
      </c>
      <c r="J41" s="3" t="s">
        <v>17</v>
      </c>
      <c r="K41" s="2" t="str">
        <f>J41*6756.00</f>
        <v>0</v>
      </c>
      <c r="L41" s="5"/>
    </row>
    <row r="42" spans="1:12" customHeight="1" ht="105" outlineLevel="4">
      <c r="A42" s="1"/>
      <c r="B42" s="1">
        <v>822017</v>
      </c>
      <c r="C42" s="1" t="s">
        <v>152</v>
      </c>
      <c r="D42" s="1" t="s">
        <v>153</v>
      </c>
      <c r="E42" s="2" t="s">
        <v>154</v>
      </c>
      <c r="F42" s="2" t="s">
        <v>155</v>
      </c>
      <c r="G42" s="2">
        <v>0</v>
      </c>
      <c r="H42" s="2">
        <v>10</v>
      </c>
      <c r="I42" s="1">
        <v>0</v>
      </c>
      <c r="J42" s="3" t="s">
        <v>17</v>
      </c>
      <c r="K42" s="2" t="str">
        <f>J42*9348.00</f>
        <v>0</v>
      </c>
      <c r="L42" s="5"/>
    </row>
    <row r="43" spans="1:12" customHeight="1" ht="105" outlineLevel="4">
      <c r="A43" s="1"/>
      <c r="B43" s="1">
        <v>822018</v>
      </c>
      <c r="C43" s="1" t="s">
        <v>156</v>
      </c>
      <c r="D43" s="1" t="s">
        <v>157</v>
      </c>
      <c r="E43" s="2" t="s">
        <v>158</v>
      </c>
      <c r="F43" s="2" t="s">
        <v>159</v>
      </c>
      <c r="G43" s="2">
        <v>0</v>
      </c>
      <c r="H43" s="2">
        <v>5</v>
      </c>
      <c r="I43" s="1">
        <v>0</v>
      </c>
      <c r="J43" s="3" t="s">
        <v>17</v>
      </c>
      <c r="K43" s="2" t="str">
        <f>J43*13239.00</f>
        <v>0</v>
      </c>
      <c r="L43" s="5"/>
    </row>
    <row r="44" spans="1:12" customHeight="1" ht="105" outlineLevel="4">
      <c r="A44" s="1"/>
      <c r="B44" s="1">
        <v>822019</v>
      </c>
      <c r="C44" s="1" t="s">
        <v>160</v>
      </c>
      <c r="D44" s="1" t="s">
        <v>161</v>
      </c>
      <c r="E44" s="2" t="s">
        <v>162</v>
      </c>
      <c r="F44" s="2" t="s">
        <v>163</v>
      </c>
      <c r="G44" s="2">
        <v>0</v>
      </c>
      <c r="H44" s="2">
        <v>10</v>
      </c>
      <c r="I44" s="1">
        <v>0</v>
      </c>
      <c r="J44" s="3" t="s">
        <v>17</v>
      </c>
      <c r="K44" s="2" t="str">
        <f>J44*19611.00</f>
        <v>0</v>
      </c>
      <c r="L44" s="5"/>
    </row>
    <row r="45" spans="1:12" customHeight="1" ht="105" outlineLevel="4">
      <c r="A45" s="1"/>
      <c r="B45" s="1">
        <v>836323</v>
      </c>
      <c r="C45" s="1" t="s">
        <v>164</v>
      </c>
      <c r="D45" s="1" t="s">
        <v>165</v>
      </c>
      <c r="E45" s="2" t="s">
        <v>166</v>
      </c>
      <c r="F45" s="2" t="s">
        <v>167</v>
      </c>
      <c r="G45" s="2">
        <v>0</v>
      </c>
      <c r="H45" s="2">
        <v>1</v>
      </c>
      <c r="I45" s="1">
        <v>0</v>
      </c>
      <c r="J45" s="3" t="s">
        <v>17</v>
      </c>
      <c r="K45" s="2" t="str">
        <f>J45*225692.00</f>
        <v>0</v>
      </c>
      <c r="L45" s="5"/>
    </row>
    <row r="46" spans="1:12" customHeight="1" ht="105" outlineLevel="4">
      <c r="A46" s="1"/>
      <c r="B46" s="1">
        <v>836324</v>
      </c>
      <c r="C46" s="1" t="s">
        <v>168</v>
      </c>
      <c r="D46" s="1" t="s">
        <v>169</v>
      </c>
      <c r="E46" s="2" t="s">
        <v>170</v>
      </c>
      <c r="F46" s="2" t="s">
        <v>171</v>
      </c>
      <c r="G46" s="2">
        <v>0</v>
      </c>
      <c r="H46" s="2">
        <v>0</v>
      </c>
      <c r="I46" s="1">
        <v>0</v>
      </c>
      <c r="J46" s="3" t="s">
        <v>17</v>
      </c>
      <c r="K46" s="2" t="str">
        <f>J46*35399.00</f>
        <v>0</v>
      </c>
      <c r="L46" s="5"/>
    </row>
    <row r="47" spans="1:12" customHeight="1" ht="105" outlineLevel="4">
      <c r="A47" s="1"/>
      <c r="B47" s="1">
        <v>836325</v>
      </c>
      <c r="C47" s="1" t="s">
        <v>172</v>
      </c>
      <c r="D47" s="1" t="s">
        <v>173</v>
      </c>
      <c r="E47" s="2" t="s">
        <v>174</v>
      </c>
      <c r="F47" s="2" t="s">
        <v>175</v>
      </c>
      <c r="G47" s="2">
        <v>0</v>
      </c>
      <c r="H47" s="2">
        <v>0</v>
      </c>
      <c r="I47" s="1">
        <v>0</v>
      </c>
      <c r="J47" s="3" t="s">
        <v>17</v>
      </c>
      <c r="K47" s="2" t="str">
        <f>J47*38693.00</f>
        <v>0</v>
      </c>
      <c r="L47" s="5"/>
    </row>
    <row r="48" spans="1:12" customHeight="1" ht="105" outlineLevel="4">
      <c r="A48" s="1"/>
      <c r="B48" s="1">
        <v>836326</v>
      </c>
      <c r="C48" s="1" t="s">
        <v>176</v>
      </c>
      <c r="D48" s="1" t="s">
        <v>177</v>
      </c>
      <c r="E48" s="2" t="s">
        <v>178</v>
      </c>
      <c r="F48" s="2" t="s">
        <v>179</v>
      </c>
      <c r="G48" s="2">
        <v>0</v>
      </c>
      <c r="H48" s="2">
        <v>0</v>
      </c>
      <c r="I48" s="1">
        <v>0</v>
      </c>
      <c r="J48" s="3" t="s">
        <v>17</v>
      </c>
      <c r="K48" s="2" t="str">
        <f>J48*73251.00</f>
        <v>0</v>
      </c>
      <c r="L48" s="5"/>
    </row>
    <row r="49" spans="1:12" customHeight="1" ht="105" outlineLevel="4">
      <c r="A49" s="1"/>
      <c r="B49" s="1">
        <v>836327</v>
      </c>
      <c r="C49" s="1" t="s">
        <v>180</v>
      </c>
      <c r="D49" s="1" t="s">
        <v>181</v>
      </c>
      <c r="E49" s="2" t="s">
        <v>182</v>
      </c>
      <c r="F49" s="2" t="s">
        <v>183</v>
      </c>
      <c r="G49" s="2">
        <v>0</v>
      </c>
      <c r="H49" s="2">
        <v>0</v>
      </c>
      <c r="I49" s="1">
        <v>0</v>
      </c>
      <c r="J49" s="3" t="s">
        <v>17</v>
      </c>
      <c r="K49" s="2" t="str">
        <f>J49*155130.00</f>
        <v>0</v>
      </c>
      <c r="L49" s="5"/>
    </row>
    <row r="50" spans="1:12" outlineLevel="2">
      <c r="A50" s="8" t="s">
        <v>184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822032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1</v>
      </c>
      <c r="H51" s="2">
        <v>0</v>
      </c>
      <c r="I51" s="1">
        <v>0</v>
      </c>
      <c r="J51" s="3" t="s">
        <v>17</v>
      </c>
      <c r="K51" s="2" t="str">
        <f>J51*1230.16</f>
        <v>0</v>
      </c>
      <c r="L51" s="5"/>
    </row>
    <row r="52" spans="1:12" customHeight="1" ht="105" outlineLevel="4">
      <c r="A52" s="1"/>
      <c r="B52" s="1">
        <v>822034</v>
      </c>
      <c r="C52" s="1" t="s">
        <v>189</v>
      </c>
      <c r="D52" s="1" t="s">
        <v>190</v>
      </c>
      <c r="E52" s="2" t="s">
        <v>191</v>
      </c>
      <c r="F52" s="2" t="s">
        <v>192</v>
      </c>
      <c r="G52" s="2">
        <v>0</v>
      </c>
      <c r="H52" s="2">
        <v>0</v>
      </c>
      <c r="I52" s="1">
        <v>0</v>
      </c>
      <c r="J52" s="3" t="s">
        <v>17</v>
      </c>
      <c r="K52" s="2" t="str">
        <f>J52*2086.96</f>
        <v>0</v>
      </c>
      <c r="L52" s="5"/>
    </row>
    <row r="53" spans="1:12" customHeight="1" ht="105" outlineLevel="4">
      <c r="A53" s="1"/>
      <c r="B53" s="1">
        <v>822035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4</v>
      </c>
      <c r="H53" s="2">
        <v>0</v>
      </c>
      <c r="I53" s="1">
        <v>0</v>
      </c>
      <c r="J53" s="3" t="s">
        <v>17</v>
      </c>
      <c r="K53" s="2" t="str">
        <f>J53*2289.26</f>
        <v>0</v>
      </c>
      <c r="L53" s="5"/>
    </row>
    <row r="54" spans="1:12" customHeight="1" ht="105" outlineLevel="4">
      <c r="A54" s="1"/>
      <c r="B54" s="1">
        <v>822033</v>
      </c>
      <c r="C54" s="1" t="s">
        <v>197</v>
      </c>
      <c r="D54" s="1" t="s">
        <v>198</v>
      </c>
      <c r="E54" s="2" t="s">
        <v>199</v>
      </c>
      <c r="F54" s="2" t="s">
        <v>200</v>
      </c>
      <c r="G54" s="2">
        <v>5</v>
      </c>
      <c r="H54" s="2">
        <v>0</v>
      </c>
      <c r="I54" s="1">
        <v>0</v>
      </c>
      <c r="J54" s="3" t="s">
        <v>17</v>
      </c>
      <c r="K54" s="2" t="str">
        <f>J54*1921.85</f>
        <v>0</v>
      </c>
      <c r="L54" s="5"/>
    </row>
    <row r="55" spans="1:12" customHeight="1" ht="105" outlineLevel="4">
      <c r="A55" s="1"/>
      <c r="B55" s="1">
        <v>822036</v>
      </c>
      <c r="C55" s="1" t="s">
        <v>201</v>
      </c>
      <c r="D55" s="1" t="s">
        <v>202</v>
      </c>
      <c r="E55" s="2" t="s">
        <v>203</v>
      </c>
      <c r="F55" s="2" t="s">
        <v>204</v>
      </c>
      <c r="G55" s="2">
        <v>0</v>
      </c>
      <c r="H55" s="2">
        <v>0</v>
      </c>
      <c r="I55" s="1">
        <v>0</v>
      </c>
      <c r="J55" s="3" t="s">
        <v>17</v>
      </c>
      <c r="K55" s="2" t="str">
        <f>J55*3630.99</f>
        <v>0</v>
      </c>
      <c r="L55" s="5"/>
    </row>
    <row r="56" spans="1:12" customHeight="1" ht="105" outlineLevel="4">
      <c r="A56" s="1"/>
      <c r="B56" s="1">
        <v>822037</v>
      </c>
      <c r="C56" s="1" t="s">
        <v>205</v>
      </c>
      <c r="D56" s="1" t="s">
        <v>206</v>
      </c>
      <c r="E56" s="2" t="s">
        <v>207</v>
      </c>
      <c r="F56" s="2" t="s">
        <v>208</v>
      </c>
      <c r="G56" s="2">
        <v>6</v>
      </c>
      <c r="H56" s="2">
        <v>0</v>
      </c>
      <c r="I56" s="1">
        <v>0</v>
      </c>
      <c r="J56" s="3" t="s">
        <v>17</v>
      </c>
      <c r="K56" s="2" t="str">
        <f>J56*4141.20</f>
        <v>0</v>
      </c>
      <c r="L56" s="5"/>
    </row>
    <row r="57" spans="1:12" outlineLevel="1">
      <c r="A57" s="7" t="s">
        <v>209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5"/>
    </row>
    <row r="58" spans="1:12" outlineLevel="2">
      <c r="A58" s="8" t="s">
        <v>210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822083</v>
      </c>
      <c r="C59" s="1" t="s">
        <v>211</v>
      </c>
      <c r="D59" s="1" t="s">
        <v>212</v>
      </c>
      <c r="E59" s="2" t="s">
        <v>213</v>
      </c>
      <c r="F59" s="2" t="s">
        <v>214</v>
      </c>
      <c r="G59" s="2" t="s">
        <v>27</v>
      </c>
      <c r="H59" s="2" t="s">
        <v>215</v>
      </c>
      <c r="I59" s="1">
        <v>0</v>
      </c>
      <c r="J59" s="3" t="s">
        <v>17</v>
      </c>
      <c r="K59" s="2" t="str">
        <f>J59*889.00</f>
        <v>0</v>
      </c>
      <c r="L59" s="5"/>
    </row>
    <row r="60" spans="1:12" customHeight="1" ht="105" outlineLevel="4">
      <c r="A60" s="1"/>
      <c r="B60" s="1">
        <v>822084</v>
      </c>
      <c r="C60" s="1" t="s">
        <v>216</v>
      </c>
      <c r="D60" s="1" t="s">
        <v>217</v>
      </c>
      <c r="E60" s="2" t="s">
        <v>218</v>
      </c>
      <c r="F60" s="2" t="s">
        <v>219</v>
      </c>
      <c r="G60" s="2" t="s">
        <v>27</v>
      </c>
      <c r="H60" s="2" t="s">
        <v>220</v>
      </c>
      <c r="I60" s="1">
        <v>0</v>
      </c>
      <c r="J60" s="3" t="s">
        <v>17</v>
      </c>
      <c r="K60" s="2" t="str">
        <f>J60*1507.00</f>
        <v>0</v>
      </c>
      <c r="L60" s="5"/>
    </row>
    <row r="61" spans="1:12" outlineLevel="2">
      <c r="A61" s="8" t="s">
        <v>221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822077</v>
      </c>
      <c r="C62" s="1" t="s">
        <v>222</v>
      </c>
      <c r="D62" s="1" t="s">
        <v>223</v>
      </c>
      <c r="E62" s="2" t="s">
        <v>224</v>
      </c>
      <c r="F62" s="2" t="s">
        <v>225</v>
      </c>
      <c r="G62" s="2" t="s">
        <v>27</v>
      </c>
      <c r="H62" s="2">
        <v>0</v>
      </c>
      <c r="I62" s="1">
        <v>0</v>
      </c>
      <c r="J62" s="3" t="s">
        <v>17</v>
      </c>
      <c r="K62" s="2" t="str">
        <f>J62*379.50</f>
        <v>0</v>
      </c>
      <c r="L62" s="5"/>
    </row>
    <row r="63" spans="1:12" customHeight="1" ht="105" outlineLevel="4">
      <c r="A63" s="1"/>
      <c r="B63" s="1">
        <v>822078</v>
      </c>
      <c r="C63" s="1" t="s">
        <v>226</v>
      </c>
      <c r="D63" s="1" t="s">
        <v>227</v>
      </c>
      <c r="E63" s="2" t="s">
        <v>228</v>
      </c>
      <c r="F63" s="2" t="s">
        <v>229</v>
      </c>
      <c r="G63" s="2" t="s">
        <v>220</v>
      </c>
      <c r="H63" s="2">
        <v>0</v>
      </c>
      <c r="I63" s="1">
        <v>0</v>
      </c>
      <c r="J63" s="3" t="s">
        <v>17</v>
      </c>
      <c r="K63" s="2" t="str">
        <f>J63*345.00</f>
        <v>0</v>
      </c>
      <c r="L63" s="5"/>
    </row>
    <row r="64" spans="1:12" outlineLevel="2">
      <c r="A64" s="8" t="s">
        <v>230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823311</v>
      </c>
      <c r="C65" s="1" t="s">
        <v>231</v>
      </c>
      <c r="D65" s="1" t="s">
        <v>232</v>
      </c>
      <c r="E65" s="2" t="s">
        <v>233</v>
      </c>
      <c r="F65" s="2" t="s">
        <v>234</v>
      </c>
      <c r="G65" s="2" t="s">
        <v>215</v>
      </c>
      <c r="H65" s="2">
        <v>0</v>
      </c>
      <c r="I65" s="1">
        <v>0</v>
      </c>
      <c r="J65" s="3" t="s">
        <v>17</v>
      </c>
      <c r="K65" s="2" t="str">
        <f>J65*188.91</f>
        <v>0</v>
      </c>
      <c r="L65" s="5"/>
    </row>
    <row r="66" spans="1:12" customHeight="1" ht="105" outlineLevel="4">
      <c r="A66" s="1"/>
      <c r="B66" s="1">
        <v>823312</v>
      </c>
      <c r="C66" s="1" t="s">
        <v>235</v>
      </c>
      <c r="D66" s="1" t="s">
        <v>236</v>
      </c>
      <c r="E66" s="2" t="s">
        <v>237</v>
      </c>
      <c r="F66" s="2" t="s">
        <v>238</v>
      </c>
      <c r="G66" s="2" t="s">
        <v>27</v>
      </c>
      <c r="H66" s="2">
        <v>0</v>
      </c>
      <c r="I66" s="1">
        <v>0</v>
      </c>
      <c r="J66" s="3" t="s">
        <v>17</v>
      </c>
      <c r="K66" s="2" t="str">
        <f>J66*312.38</f>
        <v>0</v>
      </c>
      <c r="L66" s="5"/>
    </row>
    <row r="67" spans="1:12" customHeight="1" ht="105" outlineLevel="4">
      <c r="A67" s="1"/>
      <c r="B67" s="1">
        <v>823313</v>
      </c>
      <c r="C67" s="1" t="s">
        <v>239</v>
      </c>
      <c r="D67" s="1" t="s">
        <v>240</v>
      </c>
      <c r="E67" s="2" t="s">
        <v>241</v>
      </c>
      <c r="F67" s="2" t="s">
        <v>242</v>
      </c>
      <c r="G67" s="2" t="s">
        <v>27</v>
      </c>
      <c r="H67" s="2">
        <v>0</v>
      </c>
      <c r="I67" s="1">
        <v>0</v>
      </c>
      <c r="J67" s="3" t="s">
        <v>17</v>
      </c>
      <c r="K67" s="2" t="str">
        <f>J67*586.08</f>
        <v>0</v>
      </c>
      <c r="L67" s="5"/>
    </row>
    <row r="68" spans="1:12" customHeight="1" ht="105" outlineLevel="4">
      <c r="A68" s="1"/>
      <c r="B68" s="1">
        <v>823314</v>
      </c>
      <c r="C68" s="1" t="s">
        <v>243</v>
      </c>
      <c r="D68" s="1" t="s">
        <v>244</v>
      </c>
      <c r="E68" s="2" t="s">
        <v>245</v>
      </c>
      <c r="F68" s="2" t="s">
        <v>246</v>
      </c>
      <c r="G68" s="2">
        <v>0</v>
      </c>
      <c r="H68" s="2">
        <v>0</v>
      </c>
      <c r="I68" s="1">
        <v>0</v>
      </c>
      <c r="J68" s="3" t="s">
        <v>17</v>
      </c>
      <c r="K68" s="2" t="str">
        <f>J68*965.39</f>
        <v>0</v>
      </c>
      <c r="L68" s="5"/>
    </row>
    <row r="69" spans="1:12" outlineLevel="2">
      <c r="A69" s="8" t="s">
        <v>247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822885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27</v>
      </c>
      <c r="H70" s="2">
        <v>0</v>
      </c>
      <c r="I70" s="1">
        <v>0</v>
      </c>
      <c r="J70" s="3" t="s">
        <v>17</v>
      </c>
      <c r="K70" s="2" t="str">
        <f>J70*168.09</f>
        <v>0</v>
      </c>
      <c r="L70" s="5"/>
    </row>
    <row r="71" spans="1:12" customHeight="1" ht="105" outlineLevel="4">
      <c r="A71" s="1"/>
      <c r="B71" s="1">
        <v>823310</v>
      </c>
      <c r="C71" s="1" t="s">
        <v>252</v>
      </c>
      <c r="D71" s="1" t="s">
        <v>253</v>
      </c>
      <c r="E71" s="2" t="s">
        <v>254</v>
      </c>
      <c r="F71" s="2" t="s">
        <v>255</v>
      </c>
      <c r="G71" s="2">
        <v>7</v>
      </c>
      <c r="H71" s="2">
        <v>0</v>
      </c>
      <c r="I71" s="1">
        <v>0</v>
      </c>
      <c r="J71" s="3" t="s">
        <v>17</v>
      </c>
      <c r="K71" s="2" t="str">
        <f>J71*235.03</f>
        <v>0</v>
      </c>
      <c r="L71" s="5"/>
    </row>
    <row r="72" spans="1:12" customHeight="1" ht="105" outlineLevel="4">
      <c r="A72" s="1"/>
      <c r="B72" s="1">
        <v>824962</v>
      </c>
      <c r="C72" s="1" t="s">
        <v>256</v>
      </c>
      <c r="D72" s="1">
        <v>2032</v>
      </c>
      <c r="E72" s="2" t="s">
        <v>257</v>
      </c>
      <c r="F72" s="2" t="s">
        <v>258</v>
      </c>
      <c r="G72" s="2" t="s">
        <v>27</v>
      </c>
      <c r="H72" s="2">
        <v>0</v>
      </c>
      <c r="I72" s="1">
        <v>0</v>
      </c>
      <c r="J72" s="3" t="s">
        <v>17</v>
      </c>
      <c r="K72" s="2" t="str">
        <f>J72*315.15</f>
        <v>0</v>
      </c>
      <c r="L72" s="5"/>
    </row>
    <row r="73" spans="1:12" outlineLevel="2">
      <c r="A73" s="8" t="s">
        <v>259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833424</v>
      </c>
      <c r="C74" s="1" t="s">
        <v>260</v>
      </c>
      <c r="D74" s="1" t="s">
        <v>261</v>
      </c>
      <c r="E74" s="2" t="s">
        <v>262</v>
      </c>
      <c r="F74" s="2" t="s">
        <v>263</v>
      </c>
      <c r="G74" s="2">
        <v>1</v>
      </c>
      <c r="H74" s="2">
        <v>0</v>
      </c>
      <c r="I74" s="1">
        <v>0</v>
      </c>
      <c r="J74" s="3" t="s">
        <v>17</v>
      </c>
      <c r="K74" s="2" t="str">
        <f>J74*729.19</f>
        <v>0</v>
      </c>
      <c r="L74" s="5"/>
    </row>
    <row r="75" spans="1:12" customHeight="1" ht="105" outlineLevel="4">
      <c r="A75" s="1"/>
      <c r="B75" s="1">
        <v>833425</v>
      </c>
      <c r="C75" s="1" t="s">
        <v>264</v>
      </c>
      <c r="D75" s="1" t="s">
        <v>265</v>
      </c>
      <c r="E75" s="2" t="s">
        <v>266</v>
      </c>
      <c r="F75" s="2" t="s">
        <v>267</v>
      </c>
      <c r="G75" s="2">
        <v>0</v>
      </c>
      <c r="H75" s="2">
        <v>0</v>
      </c>
      <c r="I75" s="1">
        <v>0</v>
      </c>
      <c r="J75" s="3" t="s">
        <v>17</v>
      </c>
      <c r="K75" s="2" t="str">
        <f>J75*517.10</f>
        <v>0</v>
      </c>
      <c r="L75" s="5"/>
    </row>
    <row r="76" spans="1:12" customHeight="1" ht="105" outlineLevel="4">
      <c r="A76" s="1"/>
      <c r="B76" s="1">
        <v>833426</v>
      </c>
      <c r="C76" s="1" t="s">
        <v>268</v>
      </c>
      <c r="D76" s="1" t="s">
        <v>269</v>
      </c>
      <c r="E76" s="2" t="s">
        <v>270</v>
      </c>
      <c r="F76" s="2" t="s">
        <v>271</v>
      </c>
      <c r="G76" s="2">
        <v>0</v>
      </c>
      <c r="H76" s="2">
        <v>0</v>
      </c>
      <c r="I76" s="1">
        <v>0</v>
      </c>
      <c r="J76" s="3" t="s">
        <v>17</v>
      </c>
      <c r="K76" s="2" t="str">
        <f>J76*736.43</f>
        <v>0</v>
      </c>
      <c r="L76" s="5"/>
    </row>
    <row r="77" spans="1:12" customHeight="1" ht="105" outlineLevel="4">
      <c r="A77" s="1"/>
      <c r="B77" s="1">
        <v>833427</v>
      </c>
      <c r="C77" s="1" t="s">
        <v>272</v>
      </c>
      <c r="D77" s="1" t="s">
        <v>273</v>
      </c>
      <c r="E77" s="2" t="s">
        <v>274</v>
      </c>
      <c r="F77" s="2" t="s">
        <v>275</v>
      </c>
      <c r="G77" s="2" t="s">
        <v>27</v>
      </c>
      <c r="H77" s="2">
        <v>0</v>
      </c>
      <c r="I77" s="1">
        <v>0</v>
      </c>
      <c r="J77" s="3" t="s">
        <v>17</v>
      </c>
      <c r="K77" s="2" t="str">
        <f>J77*841.88</f>
        <v>0</v>
      </c>
      <c r="L77" s="5"/>
    </row>
    <row r="78" spans="1:12" customHeight="1" ht="105" outlineLevel="4">
      <c r="A78" s="1"/>
      <c r="B78" s="1">
        <v>833428</v>
      </c>
      <c r="C78" s="1" t="s">
        <v>276</v>
      </c>
      <c r="D78" s="1" t="s">
        <v>277</v>
      </c>
      <c r="E78" s="2" t="s">
        <v>278</v>
      </c>
      <c r="F78" s="2" t="s">
        <v>279</v>
      </c>
      <c r="G78" s="2">
        <v>10</v>
      </c>
      <c r="H78" s="2">
        <v>0</v>
      </c>
      <c r="I78" s="1">
        <v>0</v>
      </c>
      <c r="J78" s="3" t="s">
        <v>17</v>
      </c>
      <c r="K78" s="2" t="str">
        <f>J78*947.57</f>
        <v>0</v>
      </c>
      <c r="L78" s="5"/>
    </row>
    <row r="79" spans="1:12" customHeight="1" ht="105" outlineLevel="4">
      <c r="A79" s="1"/>
      <c r="B79" s="1">
        <v>873441</v>
      </c>
      <c r="C79" s="1" t="s">
        <v>280</v>
      </c>
      <c r="D79" s="1" t="s">
        <v>281</v>
      </c>
      <c r="E79" s="2" t="s">
        <v>282</v>
      </c>
      <c r="F79" s="2" t="s">
        <v>283</v>
      </c>
      <c r="G79" s="2">
        <v>7</v>
      </c>
      <c r="H79" s="2">
        <v>0</v>
      </c>
      <c r="I79" s="1">
        <v>0</v>
      </c>
      <c r="J79" s="3" t="s">
        <v>17</v>
      </c>
      <c r="K79" s="2" t="str">
        <f>J79*670.21</f>
        <v>0</v>
      </c>
      <c r="L79" s="5"/>
    </row>
    <row r="80" spans="1:12" customHeight="1" ht="105" outlineLevel="4">
      <c r="A80" s="1"/>
      <c r="B80" s="1">
        <v>873442</v>
      </c>
      <c r="C80" s="1" t="s">
        <v>284</v>
      </c>
      <c r="D80" s="1" t="s">
        <v>285</v>
      </c>
      <c r="E80" s="2" t="s">
        <v>286</v>
      </c>
      <c r="F80" s="2" t="s">
        <v>287</v>
      </c>
      <c r="G80" s="2" t="s">
        <v>22</v>
      </c>
      <c r="H80" s="2">
        <v>0</v>
      </c>
      <c r="I80" s="1">
        <v>0</v>
      </c>
      <c r="J80" s="3" t="s">
        <v>17</v>
      </c>
      <c r="K80" s="2" t="str">
        <f>J80*770.44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4:K34"/>
    <mergeCell ref="A57:K57"/>
    <mergeCell ref="A4:K4"/>
    <mergeCell ref="A19:K19"/>
    <mergeCell ref="A26:K26"/>
    <mergeCell ref="A35:K35"/>
    <mergeCell ref="A50:K50"/>
    <mergeCell ref="A58:K58"/>
    <mergeCell ref="A61:K61"/>
    <mergeCell ref="A64:K64"/>
    <mergeCell ref="A69:K69"/>
    <mergeCell ref="A73:K7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2025-10-29T11:26:36+03:00</dcterms:created>
  <dcterms:modified xsi:type="dcterms:W3CDTF">2025-10-29T11:26:36+03:00</dcterms:modified>
  <dc:title>Untitled Spreadsheet</dc:title>
  <dc:description/>
  <dc:subject/>
  <cp:keywords/>
  <cp:category/>
</cp:coreProperties>
</file>