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<sst xmlns="http://schemas.openxmlformats.org/spreadsheetml/2006/main" uniqueCount="347">
  <si>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</si>
  <si>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</si>
  <si>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</si>
  <si>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</si>
  <si>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</si>
  <si>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</si>
  <si>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</si>
  <si>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</si>
  <si>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</si>
  <si>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</si>
  <si>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</si>
  <si>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Краны для бытовой техники Solone</t>
  </si>
  <si>
    <t>ZAP-240001</t>
  </si>
  <si>
    <t>DF-1022</t>
  </si>
  <si>
    <t>Кран угловой Solone для подкл. с/т приборов 1/2"х1/2" нерж. сталь, ремонтопригодный, кран-букса</t>
  </si>
  <si>
    <t>316.32 руб.</t>
  </si>
  <si>
    <t>&gt;50</t>
  </si>
  <si>
    <t>шт</t>
  </si>
  <si>
    <t>ZAP-240002</t>
  </si>
  <si>
    <t>DF-1043</t>
  </si>
  <si>
    <t>Кран угловой Solone для подкл. с/т приборов 1/2"х3/4" нерж. сталь, ремонтопригодный, кран-букса</t>
  </si>
  <si>
    <t>390.49 руб.</t>
  </si>
  <si>
    <t>Краны для бытовой техники VALTEC</t>
  </si>
  <si>
    <t>VLC-414001</t>
  </si>
  <si>
    <t>VT.392.N.04</t>
  </si>
  <si>
    <t>Кран шар. угловой для подкл. с/т приборов 1/2"х1/2"  (14 /168шт)</t>
  </si>
  <si>
    <t>467.00 руб.</t>
  </si>
  <si>
    <t>&gt;100</t>
  </si>
  <si>
    <t>&gt;5000</t>
  </si>
  <si>
    <t>VLC-414002</t>
  </si>
  <si>
    <t>VT.392.N.05</t>
  </si>
  <si>
    <t>Кран шар. угловой для подкл. с/т приборов 1/2"х3/4"   (14 /168шт)</t>
  </si>
  <si>
    <t>478.00 руб.</t>
  </si>
  <si>
    <t>VLC-414003</t>
  </si>
  <si>
    <t>VT.514.C.04</t>
  </si>
  <si>
    <t>Чашка декоративная (хромированная)  (10 /1200шт)</t>
  </si>
  <si>
    <t>28.00 руб.</t>
  </si>
  <si>
    <t>&gt;1000</t>
  </si>
  <si>
    <t>VLC-414004</t>
  </si>
  <si>
    <t>VT.230.N.05</t>
  </si>
  <si>
    <t>Вентиль для подкл. с/т приборов 3/4"х3/4"х3/4" (1 /90шт)</t>
  </si>
  <si>
    <t>1 083.00 руб.</t>
  </si>
  <si>
    <t>VLC-414005</t>
  </si>
  <si>
    <t>VT.240.N.04</t>
  </si>
  <si>
    <t>Вентиль угловой для подкл. с/т приборов 1/2"х1/2" (1 /90шт)</t>
  </si>
  <si>
    <t>648.00 руб.</t>
  </si>
  <si>
    <t>VLC-414007</t>
  </si>
  <si>
    <t>VT.240.N.0405</t>
  </si>
  <si>
    <t>Вентиль угл. для подкл. с/т приборов 1/2"х3/4"  (1 /90шт)</t>
  </si>
  <si>
    <t>777.00 руб.</t>
  </si>
  <si>
    <t>&gt;25</t>
  </si>
  <si>
    <t>VLC-414008</t>
  </si>
  <si>
    <t>VT.240.TN.0405</t>
  </si>
  <si>
    <t>Вентиль угловой для подкл. с/т приборов 1/2"х3/4"  (1 /90шт)</t>
  </si>
  <si>
    <t>803.00 руб.</t>
  </si>
  <si>
    <t>VLC-414009</t>
  </si>
  <si>
    <t>VT.255.N.04</t>
  </si>
  <si>
    <t>Вентиль-тройник  для подкл. с/т приборов 1/2"х3/4"х1/2"  (1 /90шт)</t>
  </si>
  <si>
    <t>674.00 руб.</t>
  </si>
  <si>
    <t>VLC-414010</t>
  </si>
  <si>
    <t>VT.256.N.04</t>
  </si>
  <si>
    <t>Кран шар. для подкл. с/т приборов 1/2"х3/4"х1/2"  (1 /90шт)</t>
  </si>
  <si>
    <t>529.00 руб.</t>
  </si>
  <si>
    <t>VLC-414011</t>
  </si>
  <si>
    <t>VT.281.N.0410</t>
  </si>
  <si>
    <t>Вентиль для подкл. смесителя 1/2"хМ10 стар. арт. 7681  (1 /90шт)</t>
  </si>
  <si>
    <t>519.00 руб.</t>
  </si>
  <si>
    <t>VLC-414012</t>
  </si>
  <si>
    <t>VT.281.GBC.0403</t>
  </si>
  <si>
    <t>Вентиль для подключения с/т приборов 1/2"х3/8"</t>
  </si>
  <si>
    <t>536.00 руб.</t>
  </si>
  <si>
    <t>VLC-414013</t>
  </si>
  <si>
    <t>VT.281.GBC.0404</t>
  </si>
  <si>
    <t>Вентиль для подключения с/т приборов 1/2"х1/2"</t>
  </si>
  <si>
    <t>VLC-414014</t>
  </si>
  <si>
    <t>VT.281.GBC.0410</t>
  </si>
  <si>
    <t>Вентиль для подключения с/т приборов 1/2"хМ10</t>
  </si>
  <si>
    <t>VLC-414015</t>
  </si>
  <si>
    <t>VT.282.N.0410</t>
  </si>
  <si>
    <t>Кран шар. угловой с фильтром для подкл. с/т приборов 1/2"хМ10 стар. арт. 7682</t>
  </si>
  <si>
    <t>634.00 руб.</t>
  </si>
  <si>
    <t>&gt;500</t>
  </si>
  <si>
    <t>VLC-414016</t>
  </si>
  <si>
    <t>VT.282.N.0404</t>
  </si>
  <si>
    <t>Кран шар. угловой с фильтром для подкл. с/т приборов 1/2"х1/2" стар. арт. 7682</t>
  </si>
  <si>
    <t>600.00 руб.</t>
  </si>
  <si>
    <t>&gt;10</t>
  </si>
  <si>
    <t>VLC-414017</t>
  </si>
  <si>
    <t>VT.282.N.0405</t>
  </si>
  <si>
    <t>Кран шар. угловой с фильтром для подкл. с/т приборов 1/2"х3/4" стар. арт. 7682</t>
  </si>
  <si>
    <t>VLC-414018</t>
  </si>
  <si>
    <t>VT.282.GBC.0403</t>
  </si>
  <si>
    <t>Вентиль с фильтром для подключения с/т приборов 1/2"х3/8"</t>
  </si>
  <si>
    <t>887.00 руб.</t>
  </si>
  <si>
    <t>VLC-414019</t>
  </si>
  <si>
    <t>VT.282.GBC.0404</t>
  </si>
  <si>
    <t>Вентиль с фильтром для подключения с/т приборов 1/2"х1/2"</t>
  </si>
  <si>
    <t>844.00 руб.</t>
  </si>
  <si>
    <t>VLC-414020</t>
  </si>
  <si>
    <t>VT.282.GBC.0405</t>
  </si>
  <si>
    <t>Вентиль с фильтром для подключения с/т приборов 1/2"х3/4"</t>
  </si>
  <si>
    <t>951.00 руб.</t>
  </si>
  <si>
    <t>VLC-414021</t>
  </si>
  <si>
    <t>VT.282.GBC.0410</t>
  </si>
  <si>
    <t>Вентиль с фильтром для подключения с/т приборов 1/2"хМ10</t>
  </si>
  <si>
    <t>Краны для бытовой техники VIEIR</t>
  </si>
  <si>
    <t>ZAP-210001</t>
  </si>
  <si>
    <t>VER343</t>
  </si>
  <si>
    <t>кран шар. для подкл. стиральных приборов 1/2"х3/4"х1/2" (VER343) никель(10/80шт)</t>
  </si>
  <si>
    <t>316.84 руб.</t>
  </si>
  <si>
    <t>ZAP-210002</t>
  </si>
  <si>
    <t>VER33</t>
  </si>
  <si>
    <t>кран шар. угловой мат.хром для подкл. с/т приборов с отраж. 1/2"х1/2" (20/80шт)</t>
  </si>
  <si>
    <t>325.76 руб.</t>
  </si>
  <si>
    <t>ZAP-210003</t>
  </si>
  <si>
    <t>VER34</t>
  </si>
  <si>
    <t>кран шар. угловой мат.хром для подкл. с/т приборов с отраж. 1/2"х3/4" (15/60шт)</t>
  </si>
  <si>
    <t>337.66 руб.</t>
  </si>
  <si>
    <t>ZAP-210004</t>
  </si>
  <si>
    <t>VER45</t>
  </si>
  <si>
    <t>кран шар. угловой хром для подкл. с/т приборов с отраж. 1/2"х1/2" (1/100шт)</t>
  </si>
  <si>
    <t>297.50 руб.</t>
  </si>
  <si>
    <t>ZAP-210005</t>
  </si>
  <si>
    <t>VER46</t>
  </si>
  <si>
    <t>кран шар. угловой хром для подкл. с/т приборов с отраж. 1/2"х3/4" (1/100шт)</t>
  </si>
  <si>
    <t>309.40 руб.</t>
  </si>
  <si>
    <t>ZAP-210006</t>
  </si>
  <si>
    <t>VER36</t>
  </si>
  <si>
    <t>кран шар. угловой хром для подкл. с/т приборов с отраж. 1/2"х1/2" (1/100шт) декор.</t>
  </si>
  <si>
    <t>510.21 руб.</t>
  </si>
  <si>
    <t>ZAP-210007</t>
  </si>
  <si>
    <t>VER39</t>
  </si>
  <si>
    <t>кран шар. угловой хром для подкл. с/т приборов с отраж. 1/2"х3/4" (1/100шт) декор.</t>
  </si>
  <si>
    <t>535.50 руб.</t>
  </si>
  <si>
    <t>ZAP-210008</t>
  </si>
  <si>
    <t>VER37</t>
  </si>
  <si>
    <t>кран шар. угловой хром для подкл. с/т приборов с отраж. 1/2"х1/2" (1/100шт) декор. ручка</t>
  </si>
  <si>
    <t>428.40 руб.</t>
  </si>
  <si>
    <t>ZAP-210009</t>
  </si>
  <si>
    <t>VER40</t>
  </si>
  <si>
    <t>кран шар. угловой хром для подкл. с/т приборов с отраж. 1/2"х3/4" (1/100шт) декор. ручка</t>
  </si>
  <si>
    <t>458.15 руб.</t>
  </si>
  <si>
    <t>ZAP-210010</t>
  </si>
  <si>
    <t>VER38</t>
  </si>
  <si>
    <t>кран шар. угловой хром для подкл. с/т приборов с отраж. 1/2"х1/2" (1/100шт) декор. ручка квадрат</t>
  </si>
  <si>
    <t>544.43 руб.</t>
  </si>
  <si>
    <t>ZAP-210011</t>
  </si>
  <si>
    <t>VER41</t>
  </si>
  <si>
    <t>кран шар. угловой хром для подкл. с/т приборов с отраж. 1/2"х3/4" (1/100шт) декор. ручка квадрат</t>
  </si>
  <si>
    <t>599.46 руб.</t>
  </si>
  <si>
    <t>ZAP-210012</t>
  </si>
  <si>
    <t>VP48</t>
  </si>
  <si>
    <t xml:space="preserve">набор в блистере кран шар. угловой для подкл. с/т приборов с отраж. 1/2"х1/2" (1/80шт) декор. ручка </t>
  </si>
  <si>
    <t>1 035.30 руб.</t>
  </si>
  <si>
    <t>ZAP-210013</t>
  </si>
  <si>
    <t>VP47</t>
  </si>
  <si>
    <t>932.66 руб.</t>
  </si>
  <si>
    <t>ZAP-210014</t>
  </si>
  <si>
    <t>VR170</t>
  </si>
  <si>
    <t>кран шар. мини 1/2" вн-вн (25/100шт)</t>
  </si>
  <si>
    <t>324.28 руб.</t>
  </si>
  <si>
    <t>ZAP-210015</t>
  </si>
  <si>
    <t>VR171</t>
  </si>
  <si>
    <t>кран шар. мини 1/2" вн-нар (18/100шт)</t>
  </si>
  <si>
    <t>307.91 руб.</t>
  </si>
  <si>
    <t>ZAP-210016</t>
  </si>
  <si>
    <t>VR172</t>
  </si>
  <si>
    <t>кран шар. мини 1/2" нар-нар (18/100шт)</t>
  </si>
  <si>
    <t>303.45 руб.</t>
  </si>
  <si>
    <t>ZAP-210017</t>
  </si>
  <si>
    <t>VER343X</t>
  </si>
  <si>
    <t>кран шар. для подкл. стиральных приборов в блистере 1/2"х3/4"х1/2" ХРОМ  (10/120шт)</t>
  </si>
  <si>
    <t>362.95 руб.</t>
  </si>
  <si>
    <t>ZAP-210018</t>
  </si>
  <si>
    <t>GL182</t>
  </si>
  <si>
    <t>кран тройник для трубки фильтра 1/2" VR (2шт в упаковке)  (2/60шт)</t>
  </si>
  <si>
    <t>ZAP-210020</t>
  </si>
  <si>
    <t>VRFF3</t>
  </si>
  <si>
    <t>кран шар. мини хром 1/2" вн-вн (10/200шт)</t>
  </si>
  <si>
    <t>321.30 руб.</t>
  </si>
  <si>
    <t>ZAP-210021</t>
  </si>
  <si>
    <t>VRFH3</t>
  </si>
  <si>
    <t>кран шар. мини хром 1/2" вн-нар (10/200шт)</t>
  </si>
  <si>
    <t>334.69 руб.</t>
  </si>
  <si>
    <t>ZAP-210022</t>
  </si>
  <si>
    <t>VRHH3</t>
  </si>
  <si>
    <t>кран шар. мини хром 1/2" нар-нар (10/200шт)</t>
  </si>
  <si>
    <t>270.73 руб.</t>
  </si>
  <si>
    <t>ZAP-210023</t>
  </si>
  <si>
    <t>VER52</t>
  </si>
  <si>
    <t>вентиль хром для подкл. стиральных приборов 1/2"х3/4"х1/2" (1/120шт)</t>
  </si>
  <si>
    <t>254.36 руб.</t>
  </si>
  <si>
    <t>ZAP-210024</t>
  </si>
  <si>
    <t>VER54</t>
  </si>
  <si>
    <t>Кран угловой хромированный 1/2 х1/2   VIEIR  хром(120/1шт)</t>
  </si>
  <si>
    <t>ZAP-210025</t>
  </si>
  <si>
    <t>VER55</t>
  </si>
  <si>
    <t>Кран угловой хромированный 1/2 х3/4   VIEIR  хром(120/1шт)</t>
  </si>
  <si>
    <t>342.13 руб.</t>
  </si>
  <si>
    <t>ZAP-210026</t>
  </si>
  <si>
    <t>VER56</t>
  </si>
  <si>
    <t>Кран-цанга угловой хромированный 1/2 х3/8 х10мм  VIEIR  хром(120/1шт)</t>
  </si>
  <si>
    <t>351.05 руб.</t>
  </si>
  <si>
    <t>ZAP-210027</t>
  </si>
  <si>
    <t>VER57</t>
  </si>
  <si>
    <t>Венитиль угловой хромированный 1/2 х1/2   VIEIR  хром(120/1шт)</t>
  </si>
  <si>
    <t>313.86 руб.</t>
  </si>
  <si>
    <t>ZAP-210028</t>
  </si>
  <si>
    <t>VER58</t>
  </si>
  <si>
    <t>Венитиль угловой хромированный 1/2 х3/4   VIEIR  хром(120/1шт)</t>
  </si>
  <si>
    <t>331.71 руб.</t>
  </si>
  <si>
    <t>ZAP-210029</t>
  </si>
  <si>
    <t>VER59</t>
  </si>
  <si>
    <t>Венитиль-цанга угловой хромированный 1/2 х3/8 х10мм  VIEIR  хром(120/1шт)</t>
  </si>
  <si>
    <t>ZAP-210040</t>
  </si>
  <si>
    <t>VER36-F</t>
  </si>
  <si>
    <t>Кран угловой с отражателем1/2"x1/2" БЕЛЫЙ"ViEiR" (120/1шт)</t>
  </si>
  <si>
    <t>617.31 руб.</t>
  </si>
  <si>
    <t>ZAP-210041</t>
  </si>
  <si>
    <t>VER36-С</t>
  </si>
  <si>
    <t>Кран угловой с отражателем1/2"x1/2" ЧЕРНЫЙ"ViEiR" (120/1шт)</t>
  </si>
  <si>
    <t>Краны для бытовой техники ZEGOR</t>
  </si>
  <si>
    <t>ZGR-000043</t>
  </si>
  <si>
    <t>FM01</t>
  </si>
  <si>
    <t>Кран шаровый Zegor  MINI 1/2" вн.-вн. (50/200шт)</t>
  </si>
  <si>
    <t>320.79 руб.</t>
  </si>
  <si>
    <t>ZGR-000044</t>
  </si>
  <si>
    <t>FM02</t>
  </si>
  <si>
    <t>Кран шаровый Zegor  MINI 1/2" вн.-нар. (50/200шт)</t>
  </si>
  <si>
    <t>299.60 руб.</t>
  </si>
  <si>
    <t>ZGR-000045</t>
  </si>
  <si>
    <t>FZ01</t>
  </si>
  <si>
    <t>Кран шаровый Zegor угловой для подкл. с/т приборов 1/2"х1/2" латунь ХРОМ (1/80шт)</t>
  </si>
  <si>
    <t>305.79 руб.</t>
  </si>
  <si>
    <t>ZGR-000046</t>
  </si>
  <si>
    <t>FZ02</t>
  </si>
  <si>
    <t>Кран шаровый Zegor угловой для подкл. с/т приборов 1/2"х3/4" латунь ХРОМ (1/80шт)</t>
  </si>
  <si>
    <t>336.37 руб.</t>
  </si>
  <si>
    <t>ZGR-000047</t>
  </si>
  <si>
    <t>FZ03</t>
  </si>
  <si>
    <t>Кран шаровый Zegor угловой для подкл. с/т приборов 1/2"х3/8" латунь ХРОМ (1/80шт)</t>
  </si>
  <si>
    <t>324.70 руб.</t>
  </si>
  <si>
    <t>ZGR-000048</t>
  </si>
  <si>
    <t>FZ55</t>
  </si>
  <si>
    <t>Кран шаровый Zegor  тройной для подкл. с/т приборов 1/2"х3/4"х1/2" латунь ХРОМ (1 /72шт)</t>
  </si>
  <si>
    <t>345.00 руб.</t>
  </si>
  <si>
    <t>ZGR-000049</t>
  </si>
  <si>
    <t>FZ55-1</t>
  </si>
  <si>
    <t>Кран шаровый Zegor  тройной для подкл. с/т приборов 1/2"х3/4"х1/2" латунь (25/150шт)</t>
  </si>
  <si>
    <t>360.61 руб.</t>
  </si>
  <si>
    <t>ZGR-000050</t>
  </si>
  <si>
    <t>FZ61</t>
  </si>
  <si>
    <t>Вентиль угловой Zegor для подкл. с/т приборов 1/2"х1/2" латунь ХРОМ (1/80шт)</t>
  </si>
  <si>
    <t>282.27 руб.</t>
  </si>
  <si>
    <t>ZGR-000051</t>
  </si>
  <si>
    <t>FZ62</t>
  </si>
  <si>
    <t>Вентиль угловой Zegor для подкл. с/т приборов 1/2"х3/4" латунь ХРОМ (1/80шт)</t>
  </si>
  <si>
    <t>322.00 руб.</t>
  </si>
  <si>
    <t>ZGR-000052</t>
  </si>
  <si>
    <t>FZ21</t>
  </si>
  <si>
    <t>Кран шаровый Zegor угловой усиленный удлиненный для подкл. с/т прибор 1/2"х1/2" латунь ХРОМ (1/60шт)</t>
  </si>
  <si>
    <t>432.94 руб.</t>
  </si>
  <si>
    <t>ZGR-000053</t>
  </si>
  <si>
    <t>FZ22</t>
  </si>
  <si>
    <t>Кран шаровый Zegor угловой усиленный удлиненный для подкл. с/т прибор 1/2"х3/4" латунь ХРОМ (1/60шт)</t>
  </si>
  <si>
    <t>524.94 руб.</t>
  </si>
  <si>
    <t>ZGR-000126</t>
  </si>
  <si>
    <t>FM03</t>
  </si>
  <si>
    <t>Кран шаровый Zegor  MINI 1/2" нар.-нар. (50/200шт)</t>
  </si>
  <si>
    <t>314.73 руб.</t>
  </si>
  <si>
    <t>ZGR-000196</t>
  </si>
  <si>
    <t>FZ63</t>
  </si>
  <si>
    <t>Вентиль угловой Zegor для подкл. с/т приборов 1/2"х3/8" латунь ХРОМ (1/80шт)</t>
  </si>
  <si>
    <t>305.76 руб.</t>
  </si>
  <si>
    <t>Отражатели</t>
  </si>
  <si>
    <t>ZAP-230001</t>
  </si>
  <si>
    <t>VR49</t>
  </si>
  <si>
    <t>отражатель 1/2" плоский (25шт)</t>
  </si>
  <si>
    <t>8.93 руб.</t>
  </si>
  <si>
    <t>ZAP-230002</t>
  </si>
  <si>
    <t>VR50</t>
  </si>
  <si>
    <t>отражатель 3/4" плоский (25шт)</t>
  </si>
  <si>
    <t>11.90 руб.</t>
  </si>
  <si>
    <t>ZAP-230003</t>
  </si>
  <si>
    <t>VR51</t>
  </si>
  <si>
    <t>отражатель 1" плоский (20шт)</t>
  </si>
  <si>
    <t>13.39 руб.</t>
  </si>
  <si>
    <t>ZAP-230011</t>
  </si>
  <si>
    <t>VR2073</t>
  </si>
  <si>
    <t>отражатель латунь 1/2" глубокий</t>
  </si>
  <si>
    <t>99.66 руб.</t>
  </si>
  <si>
    <t>ZAP-230012</t>
  </si>
  <si>
    <t>VR2074</t>
  </si>
  <si>
    <t>отражатель латунь 3/4" глубокий</t>
  </si>
  <si>
    <t>ZAP-230013</t>
  </si>
  <si>
    <t>VR2075</t>
  </si>
  <si>
    <t>отражатель латунь 1" глубокий (ширина 77мм, высота 32мм) в упаковке 2шт (2/40шт)</t>
  </si>
  <si>
    <t>98.18 руб.</t>
  </si>
  <si>
    <t>ZAP-230014</t>
  </si>
  <si>
    <t>VR2083</t>
  </si>
  <si>
    <t>отражатель разъемный латунь 1/2"</t>
  </si>
  <si>
    <t>77.35 руб.</t>
  </si>
  <si>
    <t>ZAP-230015</t>
  </si>
  <si>
    <t>VR2084</t>
  </si>
  <si>
    <t>отражатель разъемный латунь 3/4"</t>
  </si>
  <si>
    <t>87.76 руб.</t>
  </si>
  <si>
    <t>ZAP-230016</t>
  </si>
  <si>
    <t>VR2085</t>
  </si>
  <si>
    <t>отражатель разъемный латунь 1"</t>
  </si>
  <si>
    <t>ZAP-230017</t>
  </si>
  <si>
    <t>VR2093</t>
  </si>
  <si>
    <t>отражатель 1/2" ЦИЛИНДР нержавейка для смесителя (10/640шт)</t>
  </si>
  <si>
    <t>20.83 руб.</t>
  </si>
  <si>
    <t>ZAP-230018</t>
  </si>
  <si>
    <t>VR2095</t>
  </si>
  <si>
    <t>отражатель 3/4" ЦИЛИНДР нержавейка для смесителя (10/640шт)</t>
  </si>
  <si>
    <t>26.78 руб.</t>
  </si>
  <si>
    <t>ZAP-230019</t>
  </si>
  <si>
    <t>VR2092</t>
  </si>
  <si>
    <t>отражатель 1/2" КВАДРАТ нержавейка для смесителя (25/640шт)</t>
  </si>
  <si>
    <t>ZAP-230020</t>
  </si>
  <si>
    <t>VR2094</t>
  </si>
  <si>
    <t>отражатель 3/4" КВАДРАТ нержавейка для смесителя (22/640шт)</t>
  </si>
  <si>
    <t>ZAP-230021</t>
  </si>
  <si>
    <t>VR2089</t>
  </si>
  <si>
    <t>отражатель 1/2" глубокий нержавейка для смесителя (20/640шт)</t>
  </si>
  <si>
    <t>31.24 руб.</t>
  </si>
  <si>
    <t>ZAP-230022</t>
  </si>
  <si>
    <t>VR2090</t>
  </si>
  <si>
    <t>отражатель 3/4" глубокий нержавейка для смесителя (20/640шт)</t>
  </si>
  <si>
    <t>ZAP-230023</t>
  </si>
  <si>
    <t>VR2091</t>
  </si>
  <si>
    <t>отражатель 1" глубокий нержавейка для смесителя (20/640шт)</t>
  </si>
  <si>
    <t>ZAP-230024</t>
  </si>
  <si>
    <t>00806</t>
  </si>
  <si>
    <t>отражатель белый пластик разъемный универсальный 15-25мм (40/280шт)</t>
  </si>
  <si>
    <t>26.37 руб.</t>
  </si>
  <si>
    <t>ZAP-230025</t>
  </si>
  <si>
    <t>VR2097</t>
  </si>
  <si>
    <t>Отражатель для смесителя 1/2  НЕРЖЕАВЕЙКА VIEIR (2/60шт)</t>
  </si>
  <si>
    <t>68.43 руб.</t>
  </si>
  <si>
    <t>ZAP-230026</t>
  </si>
  <si>
    <t>VR2098</t>
  </si>
  <si>
    <t>Отражатель для смесителя 3/4  НЕРЖЕАВЕЙКА VIEIR (2/60шт)</t>
  </si>
  <si>
    <t>ZAP-230027</t>
  </si>
  <si>
    <t>VR2099</t>
  </si>
  <si>
    <t>Отражатель для смесителя 1  НЕРЖЕАВЕЙКА VIEIR (2/60шт)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</si>
</sst>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94babd9_c392_11ea_8157_003048fd731b_365b9b51_0312_11ef_a5a4_047c1617b1431.jpeg"/><Relationship Id="rId2" Type="http://schemas.openxmlformats.org/officeDocument/2006/relationships/image" Target="../media/394babdb_c392_11ea_8157_003048fd731b_365b9b56_0312_11ef_a5a4_047c1617b1432.jpeg"/><Relationship Id="rId3" Type="http://schemas.openxmlformats.org/officeDocument/2006/relationships/image" Target="../media/3d0cfe18_86a5_11e9_8101_003048fd731b_57339650_f953_11e9_810b_003048fd731b3.jpeg"/><Relationship Id="rId4" Type="http://schemas.openxmlformats.org/officeDocument/2006/relationships/image" Target="../media/3d0cfe1c_86a5_11e9_8101_003048fd731b_57339651_f953_11e9_810b_003048fd731b4.jpeg"/><Relationship Id="rId5" Type="http://schemas.openxmlformats.org/officeDocument/2006/relationships/image" Target="../media/3d0cfe20_86a5_11e9_8101_003048fd731b_365b9b82_0312_11ef_a5a4_047c1617b1435.jpeg"/><Relationship Id="rId6" Type="http://schemas.openxmlformats.org/officeDocument/2006/relationships/image" Target="../media/3d0cfe24_86a5_11e9_8101_003048fd731b_57339653_f953_11e9_810b_003048fd731b6.jpeg"/><Relationship Id="rId7" Type="http://schemas.openxmlformats.org/officeDocument/2006/relationships/image" Target="../media/3d0cfe27_86a5_11e9_8101_003048fd731b_57339654_f953_11e9_810b_003048fd731b7.jpeg"/><Relationship Id="rId8" Type="http://schemas.openxmlformats.org/officeDocument/2006/relationships/image" Target="../media/3d0cfe2d_86a5_11e9_8101_003048fd731b_57339656_f953_11e9_810b_003048fd731b8.jpeg"/><Relationship Id="rId9" Type="http://schemas.openxmlformats.org/officeDocument/2006/relationships/image" Target="../media/3d0cfe30_86a5_11e9_8101_003048fd731b_57339657_f953_11e9_810b_003048fd731b9.jpeg"/><Relationship Id="rId10" Type="http://schemas.openxmlformats.org/officeDocument/2006/relationships/image" Target="../media/3d0cfe33_86a5_11e9_8101_003048fd731b_57339658_f953_11e9_810b_003048fd731b10.jpeg"/><Relationship Id="rId11" Type="http://schemas.openxmlformats.org/officeDocument/2006/relationships/image" Target="../media/3d0cfe36_86a5_11e9_8101_003048fd731b_57339659_f953_11e9_810b_003048fd731b11.jpeg"/><Relationship Id="rId12" Type="http://schemas.openxmlformats.org/officeDocument/2006/relationships/image" Target="../media/3d0cfe39_86a5_11e9_8101_003048fd731b_5733965a_f953_11e9_810b_003048fd731b12.jpeg"/><Relationship Id="rId13" Type="http://schemas.openxmlformats.org/officeDocument/2006/relationships/image" Target="../media/3d0cfe3c_86a5_11e9_8101_003048fd731b_5733965b_f953_11e9_810b_003048fd731b13.jpeg"/><Relationship Id="rId14" Type="http://schemas.openxmlformats.org/officeDocument/2006/relationships/image" Target="../media/3d0cfe3e_86a5_11e9_8101_003048fd731b_5733965c_f953_11e9_810b_003048fd731b14.jpeg"/><Relationship Id="rId15" Type="http://schemas.openxmlformats.org/officeDocument/2006/relationships/image" Target="../media/3d0cfe40_86a5_11e9_8101_003048fd731b_5733965d_f953_11e9_810b_003048fd731b15.jpeg"/><Relationship Id="rId16" Type="http://schemas.openxmlformats.org/officeDocument/2006/relationships/image" Target="../media/3d0cfe42_86a5_11e9_8101_003048fd731b_5733965e_f953_11e9_810b_003048fd731b16.jpeg"/><Relationship Id="rId17" Type="http://schemas.openxmlformats.org/officeDocument/2006/relationships/image" Target="../media/3d0cfe45_86a5_11e9_8101_003048fd731b_5733965f_f953_11e9_810b_003048fd731b17.jpeg"/><Relationship Id="rId18" Type="http://schemas.openxmlformats.org/officeDocument/2006/relationships/image" Target="../media/3d0cfe48_86a5_11e9_8101_003048fd731b_57339660_f953_11e9_810b_003048fd731b18.jpeg"/><Relationship Id="rId19" Type="http://schemas.openxmlformats.org/officeDocument/2006/relationships/image" Target="../media/3d0cfe4b_86a5_11e9_8101_003048fd731b_57339661_f953_11e9_810b_003048fd731b19.jpeg"/><Relationship Id="rId20" Type="http://schemas.openxmlformats.org/officeDocument/2006/relationships/image" Target="../media/3d0cfe4e_86a5_11e9_8101_003048fd731b_57339662_f953_11e9_810b_003048fd731b20.jpeg"/><Relationship Id="rId21" Type="http://schemas.openxmlformats.org/officeDocument/2006/relationships/image" Target="../media/3d0cfe50_86a5_11e9_8101_003048fd731b_57339663_f953_11e9_810b_003048fd731b21.jpeg"/><Relationship Id="rId22" Type="http://schemas.openxmlformats.org/officeDocument/2006/relationships/image" Target="../media/3d0cfe52_86a5_11e9_8101_003048fd731b_57339664_f953_11e9_810b_003048fd731b22.jpeg"/><Relationship Id="rId23" Type="http://schemas.openxmlformats.org/officeDocument/2006/relationships/image" Target="../media/370cf619_86a5_11e9_8101_003048fd731b_365b9b59_0312_11ef_a5a4_047c1617b14323.jpeg"/><Relationship Id="rId24" Type="http://schemas.openxmlformats.org/officeDocument/2006/relationships/image" Target="../media/370cf61d_86a5_11e9_8101_003048fd731b_365b9b57_0312_11ef_a5a4_047c1617b14324.jpeg"/><Relationship Id="rId25" Type="http://schemas.openxmlformats.org/officeDocument/2006/relationships/image" Target="../media/370cf621_86a5_11e9_8101_003048fd731b_365b9b58_0312_11ef_a5a4_047c1617b14325.jpeg"/><Relationship Id="rId26" Type="http://schemas.openxmlformats.org/officeDocument/2006/relationships/image" Target="../media/370cf625_86a5_11e9_8101_003048fd731b_365b9b65_0312_11ef_a5a4_047c1617b14326.jpeg"/><Relationship Id="rId27" Type="http://schemas.openxmlformats.org/officeDocument/2006/relationships/image" Target="../media/370cf629_86a5_11e9_8101_003048fd731b_365b9b66_0312_11ef_a5a4_047c1617b14327.jpeg"/><Relationship Id="rId28" Type="http://schemas.openxmlformats.org/officeDocument/2006/relationships/image" Target="../media/370cf62d_86a5_11e9_8101_003048fd731b_365b9b5b_0312_11ef_a5a4_047c1617b14328.jpeg"/><Relationship Id="rId29" Type="http://schemas.openxmlformats.org/officeDocument/2006/relationships/image" Target="../media/370cf631_86a5_11e9_8101_003048fd731b_365b9b62_0312_11ef_a5a4_047c1617b14329.jpeg"/><Relationship Id="rId30" Type="http://schemas.openxmlformats.org/officeDocument/2006/relationships/image" Target="../media/370cf635_86a5_11e9_8101_003048fd731b_365b9b60_0312_11ef_a5a4_047c1617b14330.jpeg"/><Relationship Id="rId31" Type="http://schemas.openxmlformats.org/officeDocument/2006/relationships/image" Target="../media/370cf639_86a5_11e9_8101_003048fd731b_365b9b63_0312_11ef_a5a4_047c1617b14331.jpeg"/><Relationship Id="rId32" Type="http://schemas.openxmlformats.org/officeDocument/2006/relationships/image" Target="../media/370cf63d_86a5_11e9_8101_003048fd731b_365b9b61_0312_11ef_a5a4_047c1617b14332.jpeg"/><Relationship Id="rId33" Type="http://schemas.openxmlformats.org/officeDocument/2006/relationships/image" Target="../media/370cf641_86a5_11e9_8101_003048fd731b_365b9b64_0312_11ef_a5a4_047c1617b14333.jpeg"/><Relationship Id="rId34" Type="http://schemas.openxmlformats.org/officeDocument/2006/relationships/image" Target="../media/370cf645_86a5_11e9_8101_003048fd731b_365b9b75_0312_11ef_a5a4_047c1617b14334.jpeg"/><Relationship Id="rId35" Type="http://schemas.openxmlformats.org/officeDocument/2006/relationships/image" Target="../media/370cf649_86a5_11e9_8101_003048fd731b_365b9b73_0312_11ef_a5a4_047c1617b14335.jpeg"/><Relationship Id="rId36" Type="http://schemas.openxmlformats.org/officeDocument/2006/relationships/image" Target="../media/370cf64d_86a5_11e9_8101_003048fd731b_365b9b77_0312_11ef_a5a4_047c1617b14336.jpeg"/><Relationship Id="rId37" Type="http://schemas.openxmlformats.org/officeDocument/2006/relationships/image" Target="../media/370cf651_86a5_11e9_8101_003048fd731b_14e1e0a3_f93d_11ef_a6ea_047c1617b14337.jpeg"/><Relationship Id="rId38" Type="http://schemas.openxmlformats.org/officeDocument/2006/relationships/image" Target="../media/370cf655_86a5_11e9_8101_003048fd731b_365b9b79_0312_11ef_a5a4_047c1617b14338.jpeg"/><Relationship Id="rId39" Type="http://schemas.openxmlformats.org/officeDocument/2006/relationships/image" Target="../media/e08c3416_c253_11e9_8107_003048fd731b_365b9b5a_0312_11ef_a5a4_047c1617b14339.jpeg"/><Relationship Id="rId40" Type="http://schemas.openxmlformats.org/officeDocument/2006/relationships/image" Target="../media/c5d91162_d921_11e9_8109_003048fd731b_365b9b52_0312_11ef_a5a4_047c1617b14340.jpeg"/><Relationship Id="rId41" Type="http://schemas.openxmlformats.org/officeDocument/2006/relationships/image" Target="../media/3e1e3573_f95c_11e9_810b_003048fd731b_365b9b7a_0312_11ef_a5a4_047c1617b14341.jpeg"/><Relationship Id="rId42" Type="http://schemas.openxmlformats.org/officeDocument/2006/relationships/image" Target="../media/3e1e3575_f95c_11e9_810b_003048fd731b_365b9b7b_0312_11ef_a5a4_047c1617b14342.jpeg"/><Relationship Id="rId43" Type="http://schemas.openxmlformats.org/officeDocument/2006/relationships/image" Target="../media/3e1e3577_f95c_11e9_810b_003048fd731b_365b9b7c_0312_11ef_a5a4_047c1617b14343.jpeg"/><Relationship Id="rId44" Type="http://schemas.openxmlformats.org/officeDocument/2006/relationships/image" Target="../media/dab7a679_3767_11ea_810f_003048fd731b_ac993cf6_476f_11ea_810f_003048fd731b44.jpeg"/><Relationship Id="rId45" Type="http://schemas.openxmlformats.org/officeDocument/2006/relationships/image" Target="../media/4e6eaa1a_5f90_11eb_822d_003048fd731b_365b9b67_0312_11ef_a5a4_047c1617b14345.jpeg"/><Relationship Id="rId46" Type="http://schemas.openxmlformats.org/officeDocument/2006/relationships/image" Target="../media/4e6eaa1c_5f90_11eb_822d_003048fd731b_365b9b69_0312_11ef_a5a4_047c1617b14346.jpeg"/><Relationship Id="rId47" Type="http://schemas.openxmlformats.org/officeDocument/2006/relationships/image" Target="../media/4e6eaa1e_5f90_11eb_822d_003048fd731b_365b9b6b_0312_11ef_a5a4_047c1617b14347.jpeg"/><Relationship Id="rId48" Type="http://schemas.openxmlformats.org/officeDocument/2006/relationships/image" Target="../media/4e6eaa20_5f90_11eb_822d_003048fd731b_365b9b6d_0312_11ef_a5a4_047c1617b14348.jpeg"/><Relationship Id="rId49" Type="http://schemas.openxmlformats.org/officeDocument/2006/relationships/image" Target="../media/4e6eaa22_5f90_11eb_822d_003048fd731b_365b9b6f_0312_11ef_a5a4_047c1617b14349.jpeg"/><Relationship Id="rId50" Type="http://schemas.openxmlformats.org/officeDocument/2006/relationships/image" Target="../media/4e6eaa24_5f90_11eb_822d_003048fd731b_365b9b71_0312_11ef_a5a4_047c1617b14350.jpeg"/><Relationship Id="rId51" Type="http://schemas.openxmlformats.org/officeDocument/2006/relationships/image" Target="../media/f0931140_0c72_11ec_8321_003048fd731b_365b9b5c_0312_11ef_a5a4_047c1617b14351.jpeg"/><Relationship Id="rId52" Type="http://schemas.openxmlformats.org/officeDocument/2006/relationships/image" Target="../media/f0931142_0c72_11ec_8321_003048fd731b_365b9b5e_0312_11ef_a5a4_047c1617b14352.jpeg"/><Relationship Id="rId53" Type="http://schemas.openxmlformats.org/officeDocument/2006/relationships/image" Target="../media/f423f43f_c461_11eb_82be_003048fd731b_aaacbe18_602e_11ec_a20b_00259070b48753.jpeg"/><Relationship Id="rId54" Type="http://schemas.openxmlformats.org/officeDocument/2006/relationships/image" Target="../media/f423f441_c461_11eb_82be_003048fd731b_aaacbe19_602e_11ec_a20b_00259070b48754.jpeg"/><Relationship Id="rId55" Type="http://schemas.openxmlformats.org/officeDocument/2006/relationships/image" Target="../media/f423f443_c461_11eb_82be_003048fd731b_aaacbe1a_602e_11ec_a20b_00259070b48755.jpeg"/><Relationship Id="rId56" Type="http://schemas.openxmlformats.org/officeDocument/2006/relationships/image" Target="../media/f423f445_c461_11eb_82be_003048fd731b_aaacbe1b_602e_11ec_a20b_00259070b48756.jpeg"/><Relationship Id="rId57" Type="http://schemas.openxmlformats.org/officeDocument/2006/relationships/image" Target="../media/f423f447_c461_11eb_82be_003048fd731b_aaacbe1c_602e_11ec_a20b_00259070b48757.jpeg"/><Relationship Id="rId58" Type="http://schemas.openxmlformats.org/officeDocument/2006/relationships/image" Target="../media/f423f449_c461_11eb_82be_003048fd731b_aaacbe1d_602e_11ec_a20b_00259070b48758.jpeg"/><Relationship Id="rId59" Type="http://schemas.openxmlformats.org/officeDocument/2006/relationships/image" Target="../media/f423f44b_c461_11eb_82be_003048fd731b_aaacbe1e_602e_11ec_a20b_00259070b48759.jpeg"/><Relationship Id="rId60" Type="http://schemas.openxmlformats.org/officeDocument/2006/relationships/image" Target="../media/f423f44d_c461_11eb_82be_003048fd731b_aaacbe1f_602e_11ec_a20b_00259070b48760.jpeg"/><Relationship Id="rId61" Type="http://schemas.openxmlformats.org/officeDocument/2006/relationships/image" Target="../media/f423f44f_c461_11eb_82be_003048fd731b_aaacbe20_602e_11ec_a20b_00259070b48761.jpeg"/><Relationship Id="rId62" Type="http://schemas.openxmlformats.org/officeDocument/2006/relationships/image" Target="../media/f423f451_c461_11eb_82be_003048fd731b_aaacbe21_602e_11ec_a20b_00259070b48762.jpeg"/><Relationship Id="rId63" Type="http://schemas.openxmlformats.org/officeDocument/2006/relationships/image" Target="../media/f423f453_c461_11eb_82be_003048fd731b_aaacbe22_602e_11ec_a20b_00259070b48763.jpeg"/><Relationship Id="rId64" Type="http://schemas.openxmlformats.org/officeDocument/2006/relationships/image" Target="../media/29b1cbcf_3e5b_11ec_836e_003048fd731b_aaacbe23_602e_11ec_a20b_00259070b48764.jpeg"/><Relationship Id="rId65" Type="http://schemas.openxmlformats.org/officeDocument/2006/relationships/image" Target="../media/9e5408ad_9114_11ed_a3b7_047c1617b143_365b9b7d_0312_11ef_a5a4_047c1617b14365.jpeg"/><Relationship Id="rId66" Type="http://schemas.openxmlformats.org/officeDocument/2006/relationships/image" Target="../media/370cf663_86a5_11e9_8101_003048fd731b_539d362e_ffc0_11e9_810b_003048fd731b66.jpeg"/><Relationship Id="rId67" Type="http://schemas.openxmlformats.org/officeDocument/2006/relationships/image" Target="../media/370cf665_86a5_11e9_8101_003048fd731b_539d362f_ffc0_11e9_810b_003048fd731b67.jpeg"/><Relationship Id="rId68" Type="http://schemas.openxmlformats.org/officeDocument/2006/relationships/image" Target="../media/370cf667_86a5_11e9_8101_003048fd731b_539d3630_ffc0_11e9_810b_003048fd731b68.jpeg"/><Relationship Id="rId69" Type="http://schemas.openxmlformats.org/officeDocument/2006/relationships/image" Target="../media/370cf677_86a5_11e9_8101_003048fd731b_539d3638_ffc0_11e9_810b_003048fd731b69.jpeg"/><Relationship Id="rId70" Type="http://schemas.openxmlformats.org/officeDocument/2006/relationships/image" Target="../media/370cf679_86a5_11e9_8101_003048fd731b_539d3639_ffc0_11e9_810b_003048fd731b70.jpeg"/><Relationship Id="rId71" Type="http://schemas.openxmlformats.org/officeDocument/2006/relationships/image" Target="../media/370cf67b_86a5_11e9_8101_003048fd731b_539d363a_ffc0_11e9_810b_003048fd731b71.jpeg"/><Relationship Id="rId72" Type="http://schemas.openxmlformats.org/officeDocument/2006/relationships/image" Target="../media/370cf67d_86a5_11e9_8101_003048fd731b_539d363b_ffc0_11e9_810b_003048fd731b72.jpeg"/><Relationship Id="rId73" Type="http://schemas.openxmlformats.org/officeDocument/2006/relationships/image" Target="../media/370cf67f_86a5_11e9_8101_003048fd731b_539d363c_ffc0_11e9_810b_003048fd731b73.jpeg"/><Relationship Id="rId74" Type="http://schemas.openxmlformats.org/officeDocument/2006/relationships/image" Target="../media/370cf681_86a5_11e9_8101_003048fd731b_539d363d_ffc0_11e9_810b_003048fd731b74.jpeg"/><Relationship Id="rId75" Type="http://schemas.openxmlformats.org/officeDocument/2006/relationships/image" Target="../media/97785511_d539_11e9_8109_003048fd731b_539d3631_ffc0_11e9_810b_003048fd731b75.jpeg"/><Relationship Id="rId76" Type="http://schemas.openxmlformats.org/officeDocument/2006/relationships/image" Target="../media/97785513_d539_11e9_8109_003048fd731b_539d3632_ffc0_11e9_810b_003048fd731b76.jpeg"/><Relationship Id="rId77" Type="http://schemas.openxmlformats.org/officeDocument/2006/relationships/image" Target="../media/97785515_d539_11e9_8109_003048fd731b_539d3633_ffc0_11e9_810b_003048fd731b77.jpeg"/><Relationship Id="rId78" Type="http://schemas.openxmlformats.org/officeDocument/2006/relationships/image" Target="../media/97785517_d539_11e9_8109_003048fd731b_539d3634_ffc0_11e9_810b_003048fd731b78.jpeg"/><Relationship Id="rId79" Type="http://schemas.openxmlformats.org/officeDocument/2006/relationships/image" Target="../media/97785519_d539_11e9_8109_003048fd731b_ac993cfb_476f_11ea_810f_003048fd731b79.jpeg"/><Relationship Id="rId80" Type="http://schemas.openxmlformats.org/officeDocument/2006/relationships/image" Target="../media/9778551b_d539_11e9_8109_003048fd731b_ac993cfc_476f_11ea_810f_003048fd731b80.jpeg"/><Relationship Id="rId81" Type="http://schemas.openxmlformats.org/officeDocument/2006/relationships/image" Target="../media/9778551d_d539_11e9_8109_003048fd731b_ac993cfa_476f_11ea_810f_003048fd731b81.jpeg"/><Relationship Id="rId82" Type="http://schemas.openxmlformats.org/officeDocument/2006/relationships/image" Target="../media/e673e25c_77ea_11ea_8111_003048fd731b_7d28a3c5_7d94_11ea_8111_003048fd731b82.jpeg"/><Relationship Id="rId83" Type="http://schemas.openxmlformats.org/officeDocument/2006/relationships/image" Target="../media/1fcb30a2_5f91_11eb_822d_003048fd731b_365b9b7f_0312_11ef_a5a4_047c1617b14383.jpeg"/><Relationship Id="rId84" Type="http://schemas.openxmlformats.org/officeDocument/2006/relationships/image" Target="../media/1fcb30a4_5f91_11eb_822d_003048fd731b_365b9b80_0312_11ef_a5a4_047c1617b14384.jpeg"/><Relationship Id="rId85" Type="http://schemas.openxmlformats.org/officeDocument/2006/relationships/image" Target="../media/1fcb30a6_5f91_11eb_822d_003048fd731b_365b9b81_0312_11ef_a5a4_047c1617b1438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4" name="Image_70" descr="Image_7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8" name="Image_75" descr="Image_75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0" name="Image_77" descr="Image_7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1" name="Image_78" descr="Image_7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2" name="Image_79" descr="Image_79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3" name="Image_80" descr="Image_80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4" name="Image_81" descr="Image_81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5" name="Image_82" descr="Image_8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6" name="Image_83" descr="Image_8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7" name="Image_84" descr="Image_8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8" name="Image_85" descr="Image_8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9" name="Image_86" descr="Image_86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0" name="Image_87" descr="Image_87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1" name="Image_88" descr="Image_88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2" name="Image_89" descr="Image_89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3" name="Image_90" descr="Image_90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4" name="Image_91" descr="Image_91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5" name="Image_92" descr="Image_92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827981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J4*316.32</f>
        <v>0</v>
      </c>
      <c r="L4" s="5"/>
    </row>
    <row r="5" spans="1:12" customHeight="1" ht="105" outlineLevel="3">
      <c r="A5" s="1"/>
      <c r="B5" s="1">
        <v>827982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16</v>
      </c>
      <c r="H5" s="2">
        <v>0</v>
      </c>
      <c r="I5" s="1">
        <v>0</v>
      </c>
      <c r="J5" s="3" t="s">
        <v>17</v>
      </c>
      <c r="K5" s="2" t="str">
        <f>J5*390.49</f>
        <v>0</v>
      </c>
      <c r="L5" s="5"/>
    </row>
    <row r="6" spans="1:12" outlineLevel="1">
      <c r="A6" s="7" t="s">
        <v>22</v>
      </c>
      <c r="B6" s="7"/>
      <c r="C6" s="7"/>
      <c r="D6" s="7"/>
      <c r="E6" s="7"/>
      <c r="F6" s="7"/>
      <c r="G6" s="7"/>
      <c r="H6" s="7"/>
      <c r="I6" s="7"/>
      <c r="J6" s="7"/>
      <c r="K6" s="7"/>
      <c r="L6" s="5"/>
    </row>
    <row r="7" spans="1:12" customHeight="1" ht="105" outlineLevel="3">
      <c r="A7" s="1"/>
      <c r="B7" s="1">
        <v>810953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1">
        <v>0</v>
      </c>
      <c r="J7" s="3" t="s">
        <v>17</v>
      </c>
      <c r="K7" s="2" t="str">
        <f>J7*467.00</f>
        <v>0</v>
      </c>
      <c r="L7" s="5"/>
    </row>
    <row r="8" spans="1:12" customHeight="1" ht="105" outlineLevel="3">
      <c r="A8" s="1"/>
      <c r="B8" s="1">
        <v>810954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27</v>
      </c>
      <c r="H8" s="2" t="s">
        <v>28</v>
      </c>
      <c r="I8" s="1">
        <v>0</v>
      </c>
      <c r="J8" s="3" t="s">
        <v>17</v>
      </c>
      <c r="K8" s="2" t="str">
        <f>J8*478.00</f>
        <v>0</v>
      </c>
      <c r="L8" s="5"/>
    </row>
    <row r="9" spans="1:12" customHeight="1" ht="105" outlineLevel="3">
      <c r="A9" s="1"/>
      <c r="B9" s="1">
        <v>810955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27</v>
      </c>
      <c r="H9" s="2" t="s">
        <v>37</v>
      </c>
      <c r="I9" s="1">
        <v>0</v>
      </c>
      <c r="J9" s="3" t="s">
        <v>17</v>
      </c>
      <c r="K9" s="2" t="str">
        <f>J9*28.00</f>
        <v>0</v>
      </c>
      <c r="L9" s="5"/>
    </row>
    <row r="10" spans="1:12" customHeight="1" ht="105" outlineLevel="3">
      <c r="A10" s="1"/>
      <c r="B10" s="1">
        <v>810956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5</v>
      </c>
      <c r="H10" s="2" t="s">
        <v>27</v>
      </c>
      <c r="I10" s="1">
        <v>0</v>
      </c>
      <c r="J10" s="3" t="s">
        <v>17</v>
      </c>
      <c r="K10" s="2" t="str">
        <f>J10*1083.00</f>
        <v>0</v>
      </c>
      <c r="L10" s="5"/>
    </row>
    <row r="11" spans="1:12" customHeight="1" ht="105" outlineLevel="3">
      <c r="A11" s="1"/>
      <c r="B11" s="1">
        <v>810957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10</v>
      </c>
      <c r="H11" s="2" t="s">
        <v>27</v>
      </c>
      <c r="I11" s="1">
        <v>0</v>
      </c>
      <c r="J11" s="3" t="s">
        <v>17</v>
      </c>
      <c r="K11" s="2" t="str">
        <f>J11*648.00</f>
        <v>0</v>
      </c>
      <c r="L11" s="5"/>
    </row>
    <row r="12" spans="1:12" customHeight="1" ht="105" outlineLevel="3">
      <c r="A12" s="1"/>
      <c r="B12" s="1">
        <v>810959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0</v>
      </c>
      <c r="H12" s="2" t="s">
        <v>50</v>
      </c>
      <c r="I12" s="1">
        <v>0</v>
      </c>
      <c r="J12" s="3" t="s">
        <v>17</v>
      </c>
      <c r="K12" s="2" t="str">
        <f>J12*777.00</f>
        <v>0</v>
      </c>
      <c r="L12" s="5"/>
    </row>
    <row r="13" spans="1:12" customHeight="1" ht="105" outlineLevel="3">
      <c r="A13" s="1"/>
      <c r="B13" s="1">
        <v>810960</v>
      </c>
      <c r="C13" s="1" t="s">
        <v>51</v>
      </c>
      <c r="D13" s="1" t="s">
        <v>52</v>
      </c>
      <c r="E13" s="2" t="s">
        <v>53</v>
      </c>
      <c r="F13" s="2" t="s">
        <v>54</v>
      </c>
      <c r="G13" s="2">
        <v>0</v>
      </c>
      <c r="H13" s="2" t="s">
        <v>27</v>
      </c>
      <c r="I13" s="1">
        <v>0</v>
      </c>
      <c r="J13" s="3" t="s">
        <v>17</v>
      </c>
      <c r="K13" s="2" t="str">
        <f>J13*803.00</f>
        <v>0</v>
      </c>
      <c r="L13" s="5"/>
    </row>
    <row r="14" spans="1:12" customHeight="1" ht="105" outlineLevel="3">
      <c r="A14" s="1"/>
      <c r="B14" s="1">
        <v>810961</v>
      </c>
      <c r="C14" s="1" t="s">
        <v>55</v>
      </c>
      <c r="D14" s="1" t="s">
        <v>56</v>
      </c>
      <c r="E14" s="2" t="s">
        <v>57</v>
      </c>
      <c r="F14" s="2" t="s">
        <v>58</v>
      </c>
      <c r="G14" s="2">
        <v>10</v>
      </c>
      <c r="H14" s="2" t="s">
        <v>27</v>
      </c>
      <c r="I14" s="1">
        <v>0</v>
      </c>
      <c r="J14" s="3" t="s">
        <v>17</v>
      </c>
      <c r="K14" s="2" t="str">
        <f>J14*674.00</f>
        <v>0</v>
      </c>
      <c r="L14" s="5"/>
    </row>
    <row r="15" spans="1:12" customHeight="1" ht="105" outlineLevel="3">
      <c r="A15" s="1"/>
      <c r="B15" s="1">
        <v>810962</v>
      </c>
      <c r="C15" s="1" t="s">
        <v>59</v>
      </c>
      <c r="D15" s="1" t="s">
        <v>60</v>
      </c>
      <c r="E15" s="2" t="s">
        <v>61</v>
      </c>
      <c r="F15" s="2" t="s">
        <v>62</v>
      </c>
      <c r="G15" s="2" t="s">
        <v>27</v>
      </c>
      <c r="H15" s="2" t="s">
        <v>28</v>
      </c>
      <c r="I15" s="1">
        <v>0</v>
      </c>
      <c r="J15" s="3" t="s">
        <v>17</v>
      </c>
      <c r="K15" s="2" t="str">
        <f>J15*529.00</f>
        <v>0</v>
      </c>
      <c r="L15" s="5"/>
    </row>
    <row r="16" spans="1:12" customHeight="1" ht="105" outlineLevel="3">
      <c r="A16" s="1"/>
      <c r="B16" s="1">
        <v>810963</v>
      </c>
      <c r="C16" s="1" t="s">
        <v>63</v>
      </c>
      <c r="D16" s="1" t="s">
        <v>64</v>
      </c>
      <c r="E16" s="2" t="s">
        <v>65</v>
      </c>
      <c r="F16" s="2" t="s">
        <v>66</v>
      </c>
      <c r="G16" s="2">
        <v>8</v>
      </c>
      <c r="H16" s="2" t="s">
        <v>27</v>
      </c>
      <c r="I16" s="1">
        <v>0</v>
      </c>
      <c r="J16" s="3" t="s">
        <v>17</v>
      </c>
      <c r="K16" s="2" t="str">
        <f>J16*519.00</f>
        <v>0</v>
      </c>
      <c r="L16" s="5"/>
    </row>
    <row r="17" spans="1:12" customHeight="1" ht="105" outlineLevel="3">
      <c r="A17" s="1"/>
      <c r="B17" s="1">
        <v>810964</v>
      </c>
      <c r="C17" s="1" t="s">
        <v>67</v>
      </c>
      <c r="D17" s="1" t="s">
        <v>68</v>
      </c>
      <c r="E17" s="2" t="s">
        <v>69</v>
      </c>
      <c r="F17" s="2" t="s">
        <v>70</v>
      </c>
      <c r="G17" s="2">
        <v>0</v>
      </c>
      <c r="H17" s="2">
        <v>0</v>
      </c>
      <c r="I17" s="1">
        <v>0</v>
      </c>
      <c r="J17" s="3" t="s">
        <v>17</v>
      </c>
      <c r="K17" s="2" t="str">
        <f>J17*536.00</f>
        <v>0</v>
      </c>
      <c r="L17" s="5"/>
    </row>
    <row r="18" spans="1:12" customHeight="1" ht="105" outlineLevel="3">
      <c r="A18" s="1"/>
      <c r="B18" s="1">
        <v>810965</v>
      </c>
      <c r="C18" s="1" t="s">
        <v>71</v>
      </c>
      <c r="D18" s="1" t="s">
        <v>72</v>
      </c>
      <c r="E18" s="2" t="s">
        <v>73</v>
      </c>
      <c r="F18" s="2" t="s">
        <v>70</v>
      </c>
      <c r="G18" s="2">
        <v>0</v>
      </c>
      <c r="H18" s="2">
        <v>0</v>
      </c>
      <c r="I18" s="1">
        <v>0</v>
      </c>
      <c r="J18" s="3" t="s">
        <v>17</v>
      </c>
      <c r="K18" s="2" t="str">
        <f>J18*536.00</f>
        <v>0</v>
      </c>
      <c r="L18" s="5"/>
    </row>
    <row r="19" spans="1:12" customHeight="1" ht="105" outlineLevel="3">
      <c r="A19" s="1"/>
      <c r="B19" s="1">
        <v>810966</v>
      </c>
      <c r="C19" s="1" t="s">
        <v>74</v>
      </c>
      <c r="D19" s="1" t="s">
        <v>75</v>
      </c>
      <c r="E19" s="2" t="s">
        <v>76</v>
      </c>
      <c r="F19" s="2" t="s">
        <v>70</v>
      </c>
      <c r="G19" s="2">
        <v>0</v>
      </c>
      <c r="H19" s="2" t="s">
        <v>27</v>
      </c>
      <c r="I19" s="1">
        <v>0</v>
      </c>
      <c r="J19" s="3" t="s">
        <v>17</v>
      </c>
      <c r="K19" s="2" t="str">
        <f>J19*536.00</f>
        <v>0</v>
      </c>
      <c r="L19" s="5"/>
    </row>
    <row r="20" spans="1:12" customHeight="1" ht="105" outlineLevel="3">
      <c r="A20" s="1"/>
      <c r="B20" s="1">
        <v>810967</v>
      </c>
      <c r="C20" s="1" t="s">
        <v>77</v>
      </c>
      <c r="D20" s="1" t="s">
        <v>78</v>
      </c>
      <c r="E20" s="2" t="s">
        <v>79</v>
      </c>
      <c r="F20" s="2" t="s">
        <v>80</v>
      </c>
      <c r="G20" s="2">
        <v>0</v>
      </c>
      <c r="H20" s="2" t="s">
        <v>81</v>
      </c>
      <c r="I20" s="1">
        <v>0</v>
      </c>
      <c r="J20" s="3" t="s">
        <v>17</v>
      </c>
      <c r="K20" s="2" t="str">
        <f>J20*634.00</f>
        <v>0</v>
      </c>
      <c r="L20" s="5"/>
    </row>
    <row r="21" spans="1:12" customHeight="1" ht="105" outlineLevel="3">
      <c r="A21" s="1"/>
      <c r="B21" s="1">
        <v>810968</v>
      </c>
      <c r="C21" s="1" t="s">
        <v>82</v>
      </c>
      <c r="D21" s="1" t="s">
        <v>83</v>
      </c>
      <c r="E21" s="2" t="s">
        <v>84</v>
      </c>
      <c r="F21" s="2" t="s">
        <v>85</v>
      </c>
      <c r="G21" s="2" t="s">
        <v>86</v>
      </c>
      <c r="H21" s="2" t="s">
        <v>81</v>
      </c>
      <c r="I21" s="1">
        <v>0</v>
      </c>
      <c r="J21" s="3" t="s">
        <v>17</v>
      </c>
      <c r="K21" s="2" t="str">
        <f>J21*600.00</f>
        <v>0</v>
      </c>
      <c r="L21" s="5"/>
    </row>
    <row r="22" spans="1:12" customHeight="1" ht="105" outlineLevel="3">
      <c r="A22" s="1"/>
      <c r="B22" s="1">
        <v>810969</v>
      </c>
      <c r="C22" s="1" t="s">
        <v>87</v>
      </c>
      <c r="D22" s="1" t="s">
        <v>88</v>
      </c>
      <c r="E22" s="2" t="s">
        <v>89</v>
      </c>
      <c r="F22" s="2" t="s">
        <v>58</v>
      </c>
      <c r="G22" s="2">
        <v>8</v>
      </c>
      <c r="H22" s="2" t="s">
        <v>27</v>
      </c>
      <c r="I22" s="1">
        <v>0</v>
      </c>
      <c r="J22" s="3" t="s">
        <v>17</v>
      </c>
      <c r="K22" s="2" t="str">
        <f>J22*674.00</f>
        <v>0</v>
      </c>
      <c r="L22" s="5"/>
    </row>
    <row r="23" spans="1:12" customHeight="1" ht="105" outlineLevel="3">
      <c r="A23" s="1"/>
      <c r="B23" s="1">
        <v>810970</v>
      </c>
      <c r="C23" s="1" t="s">
        <v>90</v>
      </c>
      <c r="D23" s="1" t="s">
        <v>91</v>
      </c>
      <c r="E23" s="2" t="s">
        <v>92</v>
      </c>
      <c r="F23" s="2" t="s">
        <v>93</v>
      </c>
      <c r="G23" s="2">
        <v>0</v>
      </c>
      <c r="H23" s="2" t="s">
        <v>50</v>
      </c>
      <c r="I23" s="1">
        <v>0</v>
      </c>
      <c r="J23" s="3" t="s">
        <v>17</v>
      </c>
      <c r="K23" s="2" t="str">
        <f>J23*887.00</f>
        <v>0</v>
      </c>
      <c r="L23" s="5"/>
    </row>
    <row r="24" spans="1:12" customHeight="1" ht="105" outlineLevel="3">
      <c r="A24" s="1"/>
      <c r="B24" s="1">
        <v>810971</v>
      </c>
      <c r="C24" s="1" t="s">
        <v>94</v>
      </c>
      <c r="D24" s="1" t="s">
        <v>95</v>
      </c>
      <c r="E24" s="2" t="s">
        <v>96</v>
      </c>
      <c r="F24" s="2" t="s">
        <v>97</v>
      </c>
      <c r="G24" s="2">
        <v>0</v>
      </c>
      <c r="H24" s="2">
        <v>0</v>
      </c>
      <c r="I24" s="1">
        <v>0</v>
      </c>
      <c r="J24" s="3" t="s">
        <v>17</v>
      </c>
      <c r="K24" s="2" t="str">
        <f>J24*844.00</f>
        <v>0</v>
      </c>
      <c r="L24" s="5"/>
    </row>
    <row r="25" spans="1:12" customHeight="1" ht="105" outlineLevel="3">
      <c r="A25" s="1"/>
      <c r="B25" s="1">
        <v>810972</v>
      </c>
      <c r="C25" s="1" t="s">
        <v>98</v>
      </c>
      <c r="D25" s="1" t="s">
        <v>99</v>
      </c>
      <c r="E25" s="2" t="s">
        <v>100</v>
      </c>
      <c r="F25" s="2" t="s">
        <v>101</v>
      </c>
      <c r="G25" s="2">
        <v>0</v>
      </c>
      <c r="H25" s="2" t="s">
        <v>16</v>
      </c>
      <c r="I25" s="1">
        <v>0</v>
      </c>
      <c r="J25" s="3" t="s">
        <v>17</v>
      </c>
      <c r="K25" s="2" t="str">
        <f>J25*951.00</f>
        <v>0</v>
      </c>
      <c r="L25" s="5"/>
    </row>
    <row r="26" spans="1:12" customHeight="1" ht="105" outlineLevel="3">
      <c r="A26" s="1"/>
      <c r="B26" s="1">
        <v>810973</v>
      </c>
      <c r="C26" s="1" t="s">
        <v>102</v>
      </c>
      <c r="D26" s="1" t="s">
        <v>103</v>
      </c>
      <c r="E26" s="2" t="s">
        <v>104</v>
      </c>
      <c r="F26" s="2" t="s">
        <v>93</v>
      </c>
      <c r="G26" s="2">
        <v>0</v>
      </c>
      <c r="H26" s="2" t="s">
        <v>16</v>
      </c>
      <c r="I26" s="1">
        <v>0</v>
      </c>
      <c r="J26" s="3" t="s">
        <v>17</v>
      </c>
      <c r="K26" s="2" t="str">
        <f>J26*887.00</f>
        <v>0</v>
      </c>
      <c r="L26" s="5"/>
    </row>
    <row r="27" spans="1:12" outlineLevel="1">
      <c r="A27" s="7" t="s">
        <v>105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5"/>
    </row>
    <row r="28" spans="1:12" customHeight="1" ht="105" outlineLevel="3">
      <c r="A28" s="1"/>
      <c r="B28" s="1">
        <v>810797</v>
      </c>
      <c r="C28" s="1" t="s">
        <v>106</v>
      </c>
      <c r="D28" s="1" t="s">
        <v>107</v>
      </c>
      <c r="E28" s="2" t="s">
        <v>108</v>
      </c>
      <c r="F28" s="2" t="s">
        <v>109</v>
      </c>
      <c r="G28" s="2" t="s">
        <v>27</v>
      </c>
      <c r="H28" s="2">
        <v>0</v>
      </c>
      <c r="I28" s="1">
        <v>0</v>
      </c>
      <c r="J28" s="3" t="s">
        <v>17</v>
      </c>
      <c r="K28" s="2" t="str">
        <f>J28*316.84</f>
        <v>0</v>
      </c>
      <c r="L28" s="5"/>
    </row>
    <row r="29" spans="1:12" customHeight="1" ht="105" outlineLevel="3">
      <c r="A29" s="1"/>
      <c r="B29" s="1">
        <v>810798</v>
      </c>
      <c r="C29" s="1" t="s">
        <v>110</v>
      </c>
      <c r="D29" s="1" t="s">
        <v>111</v>
      </c>
      <c r="E29" s="2" t="s">
        <v>112</v>
      </c>
      <c r="F29" s="2" t="s">
        <v>113</v>
      </c>
      <c r="G29" s="2" t="s">
        <v>27</v>
      </c>
      <c r="H29" s="2">
        <v>0</v>
      </c>
      <c r="I29" s="1">
        <v>0</v>
      </c>
      <c r="J29" s="3" t="s">
        <v>17</v>
      </c>
      <c r="K29" s="2" t="str">
        <f>J29*325.76</f>
        <v>0</v>
      </c>
      <c r="L29" s="5"/>
    </row>
    <row r="30" spans="1:12" customHeight="1" ht="105" outlineLevel="3">
      <c r="A30" s="1"/>
      <c r="B30" s="1">
        <v>810799</v>
      </c>
      <c r="C30" s="1" t="s">
        <v>114</v>
      </c>
      <c r="D30" s="1" t="s">
        <v>115</v>
      </c>
      <c r="E30" s="2" t="s">
        <v>116</v>
      </c>
      <c r="F30" s="2" t="s">
        <v>117</v>
      </c>
      <c r="G30" s="2" t="s">
        <v>50</v>
      </c>
      <c r="H30" s="2">
        <v>0</v>
      </c>
      <c r="I30" s="1">
        <v>0</v>
      </c>
      <c r="J30" s="3" t="s">
        <v>17</v>
      </c>
      <c r="K30" s="2" t="str">
        <f>J30*337.66</f>
        <v>0</v>
      </c>
      <c r="L30" s="5"/>
    </row>
    <row r="31" spans="1:12" customHeight="1" ht="105" outlineLevel="3">
      <c r="A31" s="1"/>
      <c r="B31" s="1">
        <v>810800</v>
      </c>
      <c r="C31" s="1" t="s">
        <v>118</v>
      </c>
      <c r="D31" s="1" t="s">
        <v>119</v>
      </c>
      <c r="E31" s="2" t="s">
        <v>120</v>
      </c>
      <c r="F31" s="2" t="s">
        <v>121</v>
      </c>
      <c r="G31" s="2">
        <v>0</v>
      </c>
      <c r="H31" s="2">
        <v>0</v>
      </c>
      <c r="I31" s="1">
        <v>0</v>
      </c>
      <c r="J31" s="3" t="s">
        <v>17</v>
      </c>
      <c r="K31" s="2" t="str">
        <f>J31*297.50</f>
        <v>0</v>
      </c>
      <c r="L31" s="5"/>
    </row>
    <row r="32" spans="1:12" customHeight="1" ht="105" outlineLevel="3">
      <c r="A32" s="1"/>
      <c r="B32" s="1">
        <v>810801</v>
      </c>
      <c r="C32" s="1" t="s">
        <v>122</v>
      </c>
      <c r="D32" s="1" t="s">
        <v>123</v>
      </c>
      <c r="E32" s="2" t="s">
        <v>124</v>
      </c>
      <c r="F32" s="2" t="s">
        <v>125</v>
      </c>
      <c r="G32" s="2">
        <v>0</v>
      </c>
      <c r="H32" s="2">
        <v>0</v>
      </c>
      <c r="I32" s="1">
        <v>0</v>
      </c>
      <c r="J32" s="3" t="s">
        <v>17</v>
      </c>
      <c r="K32" s="2" t="str">
        <f>J32*309.40</f>
        <v>0</v>
      </c>
      <c r="L32" s="5"/>
    </row>
    <row r="33" spans="1:12" customHeight="1" ht="105" outlineLevel="3">
      <c r="A33" s="1"/>
      <c r="B33" s="1">
        <v>810802</v>
      </c>
      <c r="C33" s="1" t="s">
        <v>126</v>
      </c>
      <c r="D33" s="1" t="s">
        <v>127</v>
      </c>
      <c r="E33" s="2" t="s">
        <v>128</v>
      </c>
      <c r="F33" s="2" t="s">
        <v>129</v>
      </c>
      <c r="G33" s="2">
        <v>5</v>
      </c>
      <c r="H33" s="2">
        <v>0</v>
      </c>
      <c r="I33" s="1">
        <v>0</v>
      </c>
      <c r="J33" s="3" t="s">
        <v>17</v>
      </c>
      <c r="K33" s="2" t="str">
        <f>J33*510.21</f>
        <v>0</v>
      </c>
      <c r="L33" s="5"/>
    </row>
    <row r="34" spans="1:12" customHeight="1" ht="105" outlineLevel="3">
      <c r="A34" s="1"/>
      <c r="B34" s="1">
        <v>810803</v>
      </c>
      <c r="C34" s="1" t="s">
        <v>130</v>
      </c>
      <c r="D34" s="1" t="s">
        <v>131</v>
      </c>
      <c r="E34" s="2" t="s">
        <v>132</v>
      </c>
      <c r="F34" s="2" t="s">
        <v>133</v>
      </c>
      <c r="G34" s="2">
        <v>9</v>
      </c>
      <c r="H34" s="2">
        <v>0</v>
      </c>
      <c r="I34" s="1">
        <v>0</v>
      </c>
      <c r="J34" s="3" t="s">
        <v>17</v>
      </c>
      <c r="K34" s="2" t="str">
        <f>J34*535.50</f>
        <v>0</v>
      </c>
      <c r="L34" s="5"/>
    </row>
    <row r="35" spans="1:12" customHeight="1" ht="105" outlineLevel="3">
      <c r="A35" s="1"/>
      <c r="B35" s="1">
        <v>810804</v>
      </c>
      <c r="C35" s="1" t="s">
        <v>134</v>
      </c>
      <c r="D35" s="1" t="s">
        <v>135</v>
      </c>
      <c r="E35" s="2" t="s">
        <v>136</v>
      </c>
      <c r="F35" s="2" t="s">
        <v>137</v>
      </c>
      <c r="G35" s="2">
        <v>0</v>
      </c>
      <c r="H35" s="2">
        <v>0</v>
      </c>
      <c r="I35" s="1">
        <v>0</v>
      </c>
      <c r="J35" s="3" t="s">
        <v>17</v>
      </c>
      <c r="K35" s="2" t="str">
        <f>J35*428.40</f>
        <v>0</v>
      </c>
      <c r="L35" s="5"/>
    </row>
    <row r="36" spans="1:12" customHeight="1" ht="105" outlineLevel="3">
      <c r="A36" s="1"/>
      <c r="B36" s="1">
        <v>810805</v>
      </c>
      <c r="C36" s="1" t="s">
        <v>138</v>
      </c>
      <c r="D36" s="1" t="s">
        <v>139</v>
      </c>
      <c r="E36" s="2" t="s">
        <v>140</v>
      </c>
      <c r="F36" s="2" t="s">
        <v>141</v>
      </c>
      <c r="G36" s="2">
        <v>0</v>
      </c>
      <c r="H36" s="2">
        <v>0</v>
      </c>
      <c r="I36" s="1">
        <v>0</v>
      </c>
      <c r="J36" s="3" t="s">
        <v>17</v>
      </c>
      <c r="K36" s="2" t="str">
        <f>J36*458.15</f>
        <v>0</v>
      </c>
      <c r="L36" s="5"/>
    </row>
    <row r="37" spans="1:12" customHeight="1" ht="105" outlineLevel="3">
      <c r="A37" s="1"/>
      <c r="B37" s="1">
        <v>810806</v>
      </c>
      <c r="C37" s="1" t="s">
        <v>142</v>
      </c>
      <c r="D37" s="1" t="s">
        <v>143</v>
      </c>
      <c r="E37" s="2" t="s">
        <v>144</v>
      </c>
      <c r="F37" s="2" t="s">
        <v>145</v>
      </c>
      <c r="G37" s="2" t="s">
        <v>86</v>
      </c>
      <c r="H37" s="2">
        <v>0</v>
      </c>
      <c r="I37" s="1">
        <v>0</v>
      </c>
      <c r="J37" s="3" t="s">
        <v>17</v>
      </c>
      <c r="K37" s="2" t="str">
        <f>J37*544.43</f>
        <v>0</v>
      </c>
      <c r="L37" s="5"/>
    </row>
    <row r="38" spans="1:12" customHeight="1" ht="105" outlineLevel="3">
      <c r="A38" s="1"/>
      <c r="B38" s="1">
        <v>810807</v>
      </c>
      <c r="C38" s="1" t="s">
        <v>146</v>
      </c>
      <c r="D38" s="1" t="s">
        <v>147</v>
      </c>
      <c r="E38" s="2" t="s">
        <v>148</v>
      </c>
      <c r="F38" s="2" t="s">
        <v>149</v>
      </c>
      <c r="G38" s="2">
        <v>7</v>
      </c>
      <c r="H38" s="2">
        <v>0</v>
      </c>
      <c r="I38" s="1">
        <v>0</v>
      </c>
      <c r="J38" s="3" t="s">
        <v>17</v>
      </c>
      <c r="K38" s="2" t="str">
        <f>J38*599.46</f>
        <v>0</v>
      </c>
      <c r="L38" s="5"/>
    </row>
    <row r="39" spans="1:12" customHeight="1" ht="105" outlineLevel="3">
      <c r="A39" s="1"/>
      <c r="B39" s="1">
        <v>810808</v>
      </c>
      <c r="C39" s="1" t="s">
        <v>150</v>
      </c>
      <c r="D39" s="1" t="s">
        <v>151</v>
      </c>
      <c r="E39" s="2" t="s">
        <v>152</v>
      </c>
      <c r="F39" s="2" t="s">
        <v>153</v>
      </c>
      <c r="G39" s="2">
        <v>4</v>
      </c>
      <c r="H39" s="2">
        <v>0</v>
      </c>
      <c r="I39" s="1">
        <v>0</v>
      </c>
      <c r="J39" s="3" t="s">
        <v>17</v>
      </c>
      <c r="K39" s="2" t="str">
        <f>J39*1035.30</f>
        <v>0</v>
      </c>
      <c r="L39" s="5"/>
    </row>
    <row r="40" spans="1:12" customHeight="1" ht="105" outlineLevel="3">
      <c r="A40" s="1"/>
      <c r="B40" s="1">
        <v>810809</v>
      </c>
      <c r="C40" s="1" t="s">
        <v>154</v>
      </c>
      <c r="D40" s="1" t="s">
        <v>155</v>
      </c>
      <c r="E40" s="2" t="s">
        <v>152</v>
      </c>
      <c r="F40" s="2" t="s">
        <v>156</v>
      </c>
      <c r="G40" s="2">
        <v>6</v>
      </c>
      <c r="H40" s="2">
        <v>0</v>
      </c>
      <c r="I40" s="1">
        <v>0</v>
      </c>
      <c r="J40" s="3" t="s">
        <v>17</v>
      </c>
      <c r="K40" s="2" t="str">
        <f>J40*932.66</f>
        <v>0</v>
      </c>
      <c r="L40" s="5"/>
    </row>
    <row r="41" spans="1:12" customHeight="1" ht="105" outlineLevel="3">
      <c r="A41" s="1"/>
      <c r="B41" s="1">
        <v>810810</v>
      </c>
      <c r="C41" s="1" t="s">
        <v>157</v>
      </c>
      <c r="D41" s="1" t="s">
        <v>158</v>
      </c>
      <c r="E41" s="2" t="s">
        <v>159</v>
      </c>
      <c r="F41" s="2" t="s">
        <v>160</v>
      </c>
      <c r="G41" s="2" t="s">
        <v>16</v>
      </c>
      <c r="H41" s="2">
        <v>0</v>
      </c>
      <c r="I41" s="1">
        <v>0</v>
      </c>
      <c r="J41" s="3" t="s">
        <v>17</v>
      </c>
      <c r="K41" s="2" t="str">
        <f>J41*324.28</f>
        <v>0</v>
      </c>
      <c r="L41" s="5"/>
    </row>
    <row r="42" spans="1:12" customHeight="1" ht="105" outlineLevel="3">
      <c r="A42" s="1"/>
      <c r="B42" s="1">
        <v>810811</v>
      </c>
      <c r="C42" s="1" t="s">
        <v>161</v>
      </c>
      <c r="D42" s="1" t="s">
        <v>162</v>
      </c>
      <c r="E42" s="2" t="s">
        <v>163</v>
      </c>
      <c r="F42" s="2" t="s">
        <v>164</v>
      </c>
      <c r="G42" s="2" t="s">
        <v>16</v>
      </c>
      <c r="H42" s="2">
        <v>0</v>
      </c>
      <c r="I42" s="1">
        <v>0</v>
      </c>
      <c r="J42" s="3" t="s">
        <v>17</v>
      </c>
      <c r="K42" s="2" t="str">
        <f>J42*307.91</f>
        <v>0</v>
      </c>
      <c r="L42" s="5"/>
    </row>
    <row r="43" spans="1:12" customHeight="1" ht="105" outlineLevel="3">
      <c r="A43" s="1"/>
      <c r="B43" s="1">
        <v>810812</v>
      </c>
      <c r="C43" s="1" t="s">
        <v>165</v>
      </c>
      <c r="D43" s="1" t="s">
        <v>166</v>
      </c>
      <c r="E43" s="2" t="s">
        <v>167</v>
      </c>
      <c r="F43" s="2" t="s">
        <v>168</v>
      </c>
      <c r="G43" s="2" t="s">
        <v>50</v>
      </c>
      <c r="H43" s="2">
        <v>0</v>
      </c>
      <c r="I43" s="1">
        <v>0</v>
      </c>
      <c r="J43" s="3" t="s">
        <v>17</v>
      </c>
      <c r="K43" s="2" t="str">
        <f>J43*303.45</f>
        <v>0</v>
      </c>
      <c r="L43" s="5"/>
    </row>
    <row r="44" spans="1:12" customHeight="1" ht="105" outlineLevel="3">
      <c r="A44" s="1"/>
      <c r="B44" s="1">
        <v>823102</v>
      </c>
      <c r="C44" s="1" t="s">
        <v>169</v>
      </c>
      <c r="D44" s="1" t="s">
        <v>170</v>
      </c>
      <c r="E44" s="2" t="s">
        <v>171</v>
      </c>
      <c r="F44" s="2" t="s">
        <v>172</v>
      </c>
      <c r="G44" s="2" t="s">
        <v>50</v>
      </c>
      <c r="H44" s="2">
        <v>0</v>
      </c>
      <c r="I44" s="1">
        <v>0</v>
      </c>
      <c r="J44" s="3" t="s">
        <v>17</v>
      </c>
      <c r="K44" s="2" t="str">
        <f>J44*362.95</f>
        <v>0</v>
      </c>
      <c r="L44" s="5"/>
    </row>
    <row r="45" spans="1:12" customHeight="1" ht="105" outlineLevel="3">
      <c r="A45" s="1"/>
      <c r="B45" s="1">
        <v>823316</v>
      </c>
      <c r="C45" s="1" t="s">
        <v>173</v>
      </c>
      <c r="D45" s="1" t="s">
        <v>174</v>
      </c>
      <c r="E45" s="2" t="s">
        <v>175</v>
      </c>
      <c r="F45" s="2" t="s">
        <v>164</v>
      </c>
      <c r="G45" s="2" t="s">
        <v>16</v>
      </c>
      <c r="H45" s="2">
        <v>0</v>
      </c>
      <c r="I45" s="1">
        <v>0</v>
      </c>
      <c r="J45" s="3" t="s">
        <v>17</v>
      </c>
      <c r="K45" s="2" t="str">
        <f>J45*307.91</f>
        <v>0</v>
      </c>
      <c r="L45" s="5"/>
    </row>
    <row r="46" spans="1:12" customHeight="1" ht="105" outlineLevel="3">
      <c r="A46" s="1"/>
      <c r="B46" s="1">
        <v>823995</v>
      </c>
      <c r="C46" s="1" t="s">
        <v>176</v>
      </c>
      <c r="D46" s="1" t="s">
        <v>177</v>
      </c>
      <c r="E46" s="2" t="s">
        <v>178</v>
      </c>
      <c r="F46" s="2" t="s">
        <v>179</v>
      </c>
      <c r="G46" s="2" t="s">
        <v>86</v>
      </c>
      <c r="H46" s="2">
        <v>0</v>
      </c>
      <c r="I46" s="1">
        <v>0</v>
      </c>
      <c r="J46" s="3" t="s">
        <v>17</v>
      </c>
      <c r="K46" s="2" t="str">
        <f>J46*321.30</f>
        <v>0</v>
      </c>
      <c r="L46" s="5"/>
    </row>
    <row r="47" spans="1:12" customHeight="1" ht="105" outlineLevel="3">
      <c r="A47" s="1"/>
      <c r="B47" s="1">
        <v>823996</v>
      </c>
      <c r="C47" s="1" t="s">
        <v>180</v>
      </c>
      <c r="D47" s="1" t="s">
        <v>181</v>
      </c>
      <c r="E47" s="2" t="s">
        <v>182</v>
      </c>
      <c r="F47" s="2" t="s">
        <v>183</v>
      </c>
      <c r="G47" s="2" t="s">
        <v>27</v>
      </c>
      <c r="H47" s="2">
        <v>0</v>
      </c>
      <c r="I47" s="1">
        <v>0</v>
      </c>
      <c r="J47" s="3" t="s">
        <v>17</v>
      </c>
      <c r="K47" s="2" t="str">
        <f>J47*334.69</f>
        <v>0</v>
      </c>
      <c r="L47" s="5"/>
    </row>
    <row r="48" spans="1:12" customHeight="1" ht="105" outlineLevel="3">
      <c r="A48" s="1"/>
      <c r="B48" s="1">
        <v>823997</v>
      </c>
      <c r="C48" s="1" t="s">
        <v>184</v>
      </c>
      <c r="D48" s="1" t="s">
        <v>185</v>
      </c>
      <c r="E48" s="2" t="s">
        <v>186</v>
      </c>
      <c r="F48" s="2" t="s">
        <v>187</v>
      </c>
      <c r="G48" s="2" t="s">
        <v>50</v>
      </c>
      <c r="H48" s="2">
        <v>0</v>
      </c>
      <c r="I48" s="1">
        <v>0</v>
      </c>
      <c r="J48" s="3" t="s">
        <v>17</v>
      </c>
      <c r="K48" s="2" t="str">
        <f>J48*270.73</f>
        <v>0</v>
      </c>
      <c r="L48" s="5"/>
    </row>
    <row r="49" spans="1:12" customHeight="1" ht="105" outlineLevel="3">
      <c r="A49" s="1"/>
      <c r="B49" s="1">
        <v>824566</v>
      </c>
      <c r="C49" s="1" t="s">
        <v>188</v>
      </c>
      <c r="D49" s="1" t="s">
        <v>189</v>
      </c>
      <c r="E49" s="2" t="s">
        <v>190</v>
      </c>
      <c r="F49" s="2" t="s">
        <v>191</v>
      </c>
      <c r="G49" s="2">
        <v>1</v>
      </c>
      <c r="H49" s="2">
        <v>0</v>
      </c>
      <c r="I49" s="1">
        <v>0</v>
      </c>
      <c r="J49" s="3" t="s">
        <v>17</v>
      </c>
      <c r="K49" s="2" t="str">
        <f>J49*254.36</f>
        <v>0</v>
      </c>
      <c r="L49" s="5"/>
    </row>
    <row r="50" spans="1:12" customHeight="1" ht="105" outlineLevel="3">
      <c r="A50" s="1"/>
      <c r="B50" s="1">
        <v>834429</v>
      </c>
      <c r="C50" s="1" t="s">
        <v>192</v>
      </c>
      <c r="D50" s="1" t="s">
        <v>193</v>
      </c>
      <c r="E50" s="2" t="s">
        <v>194</v>
      </c>
      <c r="F50" s="2" t="s">
        <v>179</v>
      </c>
      <c r="G50" s="2">
        <v>0</v>
      </c>
      <c r="H50" s="2">
        <v>0</v>
      </c>
      <c r="I50" s="1">
        <v>0</v>
      </c>
      <c r="J50" s="3" t="s">
        <v>17</v>
      </c>
      <c r="K50" s="2" t="str">
        <f>J50*321.30</f>
        <v>0</v>
      </c>
      <c r="L50" s="5"/>
    </row>
    <row r="51" spans="1:12" customHeight="1" ht="105" outlineLevel="3">
      <c r="A51" s="1"/>
      <c r="B51" s="1">
        <v>834430</v>
      </c>
      <c r="C51" s="1" t="s">
        <v>195</v>
      </c>
      <c r="D51" s="1" t="s">
        <v>196</v>
      </c>
      <c r="E51" s="2" t="s">
        <v>197</v>
      </c>
      <c r="F51" s="2" t="s">
        <v>198</v>
      </c>
      <c r="G51" s="2">
        <v>0</v>
      </c>
      <c r="H51" s="2">
        <v>0</v>
      </c>
      <c r="I51" s="1">
        <v>0</v>
      </c>
      <c r="J51" s="3" t="s">
        <v>17</v>
      </c>
      <c r="K51" s="2" t="str">
        <f>J51*342.13</f>
        <v>0</v>
      </c>
      <c r="L51" s="5"/>
    </row>
    <row r="52" spans="1:12" customHeight="1" ht="105" outlineLevel="3">
      <c r="A52" s="1"/>
      <c r="B52" s="1">
        <v>834431</v>
      </c>
      <c r="C52" s="1" t="s">
        <v>199</v>
      </c>
      <c r="D52" s="1" t="s">
        <v>200</v>
      </c>
      <c r="E52" s="2" t="s">
        <v>201</v>
      </c>
      <c r="F52" s="2" t="s">
        <v>202</v>
      </c>
      <c r="G52" s="2">
        <v>9</v>
      </c>
      <c r="H52" s="2">
        <v>0</v>
      </c>
      <c r="I52" s="1">
        <v>0</v>
      </c>
      <c r="J52" s="3" t="s">
        <v>17</v>
      </c>
      <c r="K52" s="2" t="str">
        <f>J52*351.05</f>
        <v>0</v>
      </c>
      <c r="L52" s="5"/>
    </row>
    <row r="53" spans="1:12" customHeight="1" ht="105" outlineLevel="3">
      <c r="A53" s="1"/>
      <c r="B53" s="1">
        <v>834432</v>
      </c>
      <c r="C53" s="1" t="s">
        <v>203</v>
      </c>
      <c r="D53" s="1" t="s">
        <v>204</v>
      </c>
      <c r="E53" s="2" t="s">
        <v>205</v>
      </c>
      <c r="F53" s="2" t="s">
        <v>206</v>
      </c>
      <c r="G53" s="2">
        <v>7</v>
      </c>
      <c r="H53" s="2">
        <v>0</v>
      </c>
      <c r="I53" s="1">
        <v>0</v>
      </c>
      <c r="J53" s="3" t="s">
        <v>17</v>
      </c>
      <c r="K53" s="2" t="str">
        <f>J53*313.86</f>
        <v>0</v>
      </c>
      <c r="L53" s="5"/>
    </row>
    <row r="54" spans="1:12" customHeight="1" ht="105" outlineLevel="3">
      <c r="A54" s="1"/>
      <c r="B54" s="1">
        <v>834433</v>
      </c>
      <c r="C54" s="1" t="s">
        <v>207</v>
      </c>
      <c r="D54" s="1" t="s">
        <v>208</v>
      </c>
      <c r="E54" s="2" t="s">
        <v>209</v>
      </c>
      <c r="F54" s="2" t="s">
        <v>210</v>
      </c>
      <c r="G54" s="2">
        <v>0</v>
      </c>
      <c r="H54" s="2">
        <v>0</v>
      </c>
      <c r="I54" s="1">
        <v>0</v>
      </c>
      <c r="J54" s="3" t="s">
        <v>17</v>
      </c>
      <c r="K54" s="2" t="str">
        <f>J54*331.71</f>
        <v>0</v>
      </c>
      <c r="L54" s="5"/>
    </row>
    <row r="55" spans="1:12" customHeight="1" ht="105" outlineLevel="3">
      <c r="A55" s="1"/>
      <c r="B55" s="1">
        <v>834434</v>
      </c>
      <c r="C55" s="1" t="s">
        <v>211</v>
      </c>
      <c r="D55" s="1" t="s">
        <v>212</v>
      </c>
      <c r="E55" s="2" t="s">
        <v>213</v>
      </c>
      <c r="F55" s="2" t="s">
        <v>202</v>
      </c>
      <c r="G55" s="2">
        <v>5</v>
      </c>
      <c r="H55" s="2">
        <v>0</v>
      </c>
      <c r="I55" s="1">
        <v>0</v>
      </c>
      <c r="J55" s="3" t="s">
        <v>17</v>
      </c>
      <c r="K55" s="2" t="str">
        <f>J55*351.05</f>
        <v>0</v>
      </c>
      <c r="L55" s="5"/>
    </row>
    <row r="56" spans="1:12" customHeight="1" ht="105" outlineLevel="3">
      <c r="A56" s="1"/>
      <c r="B56" s="1">
        <v>837115</v>
      </c>
      <c r="C56" s="1" t="s">
        <v>214</v>
      </c>
      <c r="D56" s="1" t="s">
        <v>215</v>
      </c>
      <c r="E56" s="2" t="s">
        <v>216</v>
      </c>
      <c r="F56" s="2" t="s">
        <v>217</v>
      </c>
      <c r="G56" s="2">
        <v>3</v>
      </c>
      <c r="H56" s="2">
        <v>0</v>
      </c>
      <c r="I56" s="1">
        <v>0</v>
      </c>
      <c r="J56" s="3" t="s">
        <v>17</v>
      </c>
      <c r="K56" s="2" t="str">
        <f>J56*617.31</f>
        <v>0</v>
      </c>
      <c r="L56" s="5"/>
    </row>
    <row r="57" spans="1:12" customHeight="1" ht="105" outlineLevel="3">
      <c r="A57" s="1"/>
      <c r="B57" s="1">
        <v>837116</v>
      </c>
      <c r="C57" s="1" t="s">
        <v>218</v>
      </c>
      <c r="D57" s="1" t="s">
        <v>219</v>
      </c>
      <c r="E57" s="2" t="s">
        <v>220</v>
      </c>
      <c r="F57" s="2" t="s">
        <v>217</v>
      </c>
      <c r="G57" s="2">
        <v>4</v>
      </c>
      <c r="H57" s="2">
        <v>0</v>
      </c>
      <c r="I57" s="1">
        <v>0</v>
      </c>
      <c r="J57" s="3" t="s">
        <v>17</v>
      </c>
      <c r="K57" s="2" t="str">
        <f>J57*617.31</f>
        <v>0</v>
      </c>
      <c r="L57" s="5"/>
    </row>
    <row r="58" spans="1:12" outlineLevel="1">
      <c r="A58" s="7" t="s">
        <v>221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5"/>
    </row>
    <row r="59" spans="1:12" customHeight="1" ht="105" outlineLevel="3">
      <c r="A59" s="1"/>
      <c r="B59" s="1">
        <v>833182</v>
      </c>
      <c r="C59" s="1" t="s">
        <v>222</v>
      </c>
      <c r="D59" s="1" t="s">
        <v>223</v>
      </c>
      <c r="E59" s="2" t="s">
        <v>224</v>
      </c>
      <c r="F59" s="2" t="s">
        <v>225</v>
      </c>
      <c r="G59" s="2">
        <v>0</v>
      </c>
      <c r="H59" s="2">
        <v>0</v>
      </c>
      <c r="I59" s="1" t="s">
        <v>50</v>
      </c>
      <c r="J59" s="3" t="s">
        <v>17</v>
      </c>
      <c r="K59" s="2" t="str">
        <f>J59*320.79</f>
        <v>0</v>
      </c>
      <c r="L59" s="5"/>
    </row>
    <row r="60" spans="1:12" customHeight="1" ht="105" outlineLevel="3">
      <c r="A60" s="1"/>
      <c r="B60" s="1">
        <v>833183</v>
      </c>
      <c r="C60" s="1" t="s">
        <v>226</v>
      </c>
      <c r="D60" s="1" t="s">
        <v>227</v>
      </c>
      <c r="E60" s="2" t="s">
        <v>228</v>
      </c>
      <c r="F60" s="2" t="s">
        <v>229</v>
      </c>
      <c r="G60" s="2" t="s">
        <v>27</v>
      </c>
      <c r="H60" s="2">
        <v>0</v>
      </c>
      <c r="I60" s="1">
        <v>0</v>
      </c>
      <c r="J60" s="3" t="s">
        <v>17</v>
      </c>
      <c r="K60" s="2" t="str">
        <f>J60*299.60</f>
        <v>0</v>
      </c>
      <c r="L60" s="5"/>
    </row>
    <row r="61" spans="1:12" customHeight="1" ht="105" outlineLevel="3">
      <c r="A61" s="1"/>
      <c r="B61" s="1">
        <v>833184</v>
      </c>
      <c r="C61" s="1" t="s">
        <v>230</v>
      </c>
      <c r="D61" s="1" t="s">
        <v>231</v>
      </c>
      <c r="E61" s="2" t="s">
        <v>232</v>
      </c>
      <c r="F61" s="2" t="s">
        <v>233</v>
      </c>
      <c r="G61" s="2" t="s">
        <v>27</v>
      </c>
      <c r="H61" s="2">
        <v>0</v>
      </c>
      <c r="I61" s="1">
        <v>0</v>
      </c>
      <c r="J61" s="3" t="s">
        <v>17</v>
      </c>
      <c r="K61" s="2" t="str">
        <f>J61*305.79</f>
        <v>0</v>
      </c>
      <c r="L61" s="5"/>
    </row>
    <row r="62" spans="1:12" customHeight="1" ht="105" outlineLevel="3">
      <c r="A62" s="1"/>
      <c r="B62" s="1">
        <v>833185</v>
      </c>
      <c r="C62" s="1" t="s">
        <v>234</v>
      </c>
      <c r="D62" s="1" t="s">
        <v>235</v>
      </c>
      <c r="E62" s="2" t="s">
        <v>236</v>
      </c>
      <c r="F62" s="2" t="s">
        <v>237</v>
      </c>
      <c r="G62" s="2" t="s">
        <v>50</v>
      </c>
      <c r="H62" s="2">
        <v>0</v>
      </c>
      <c r="I62" s="1">
        <v>0</v>
      </c>
      <c r="J62" s="3" t="s">
        <v>17</v>
      </c>
      <c r="K62" s="2" t="str">
        <f>J62*336.37</f>
        <v>0</v>
      </c>
      <c r="L62" s="5"/>
    </row>
    <row r="63" spans="1:12" customHeight="1" ht="105" outlineLevel="3">
      <c r="A63" s="1"/>
      <c r="B63" s="1">
        <v>833186</v>
      </c>
      <c r="C63" s="1" t="s">
        <v>238</v>
      </c>
      <c r="D63" s="1" t="s">
        <v>239</v>
      </c>
      <c r="E63" s="2" t="s">
        <v>240</v>
      </c>
      <c r="F63" s="2" t="s">
        <v>241</v>
      </c>
      <c r="G63" s="2">
        <v>0</v>
      </c>
      <c r="H63" s="2">
        <v>0</v>
      </c>
      <c r="I63" s="1">
        <v>0</v>
      </c>
      <c r="J63" s="3" t="s">
        <v>17</v>
      </c>
      <c r="K63" s="2" t="str">
        <f>J63*324.70</f>
        <v>0</v>
      </c>
      <c r="L63" s="5"/>
    </row>
    <row r="64" spans="1:12" customHeight="1" ht="105" outlineLevel="3">
      <c r="A64" s="1"/>
      <c r="B64" s="1">
        <v>833187</v>
      </c>
      <c r="C64" s="1" t="s">
        <v>242</v>
      </c>
      <c r="D64" s="1" t="s">
        <v>243</v>
      </c>
      <c r="E64" s="2" t="s">
        <v>244</v>
      </c>
      <c r="F64" s="2" t="s">
        <v>245</v>
      </c>
      <c r="G64" s="2" t="s">
        <v>27</v>
      </c>
      <c r="H64" s="2">
        <v>0</v>
      </c>
      <c r="I64" s="1" t="s">
        <v>16</v>
      </c>
      <c r="J64" s="3" t="s">
        <v>17</v>
      </c>
      <c r="K64" s="2" t="str">
        <f>J64*345.00</f>
        <v>0</v>
      </c>
      <c r="L64" s="5"/>
    </row>
    <row r="65" spans="1:12" customHeight="1" ht="105" outlineLevel="3">
      <c r="A65" s="1"/>
      <c r="B65" s="1">
        <v>833188</v>
      </c>
      <c r="C65" s="1" t="s">
        <v>246</v>
      </c>
      <c r="D65" s="1" t="s">
        <v>247</v>
      </c>
      <c r="E65" s="2" t="s">
        <v>248</v>
      </c>
      <c r="F65" s="2" t="s">
        <v>249</v>
      </c>
      <c r="G65" s="2" t="s">
        <v>50</v>
      </c>
      <c r="H65" s="2">
        <v>0</v>
      </c>
      <c r="I65" s="1" t="s">
        <v>27</v>
      </c>
      <c r="J65" s="3" t="s">
        <v>17</v>
      </c>
      <c r="K65" s="2" t="str">
        <f>J65*360.61</f>
        <v>0</v>
      </c>
      <c r="L65" s="5"/>
    </row>
    <row r="66" spans="1:12" customHeight="1" ht="105" outlineLevel="3">
      <c r="A66" s="1"/>
      <c r="B66" s="1">
        <v>833189</v>
      </c>
      <c r="C66" s="1" t="s">
        <v>250</v>
      </c>
      <c r="D66" s="1" t="s">
        <v>251</v>
      </c>
      <c r="E66" s="2" t="s">
        <v>252</v>
      </c>
      <c r="F66" s="2" t="s">
        <v>253</v>
      </c>
      <c r="G66" s="2" t="s">
        <v>86</v>
      </c>
      <c r="H66" s="2">
        <v>0</v>
      </c>
      <c r="I66" s="1" t="s">
        <v>16</v>
      </c>
      <c r="J66" s="3" t="s">
        <v>17</v>
      </c>
      <c r="K66" s="2" t="str">
        <f>J66*282.27</f>
        <v>0</v>
      </c>
      <c r="L66" s="5"/>
    </row>
    <row r="67" spans="1:12" customHeight="1" ht="105" outlineLevel="3">
      <c r="A67" s="1"/>
      <c r="B67" s="1">
        <v>833190</v>
      </c>
      <c r="C67" s="1" t="s">
        <v>254</v>
      </c>
      <c r="D67" s="1" t="s">
        <v>255</v>
      </c>
      <c r="E67" s="2" t="s">
        <v>256</v>
      </c>
      <c r="F67" s="2" t="s">
        <v>257</v>
      </c>
      <c r="G67" s="2" t="s">
        <v>16</v>
      </c>
      <c r="H67" s="2">
        <v>0</v>
      </c>
      <c r="I67" s="1">
        <v>0</v>
      </c>
      <c r="J67" s="3" t="s">
        <v>17</v>
      </c>
      <c r="K67" s="2" t="str">
        <f>J67*322.00</f>
        <v>0</v>
      </c>
      <c r="L67" s="5"/>
    </row>
    <row r="68" spans="1:12" customHeight="1" ht="105" outlineLevel="3">
      <c r="A68" s="1"/>
      <c r="B68" s="1">
        <v>833191</v>
      </c>
      <c r="C68" s="1" t="s">
        <v>258</v>
      </c>
      <c r="D68" s="1" t="s">
        <v>259</v>
      </c>
      <c r="E68" s="2" t="s">
        <v>260</v>
      </c>
      <c r="F68" s="2" t="s">
        <v>261</v>
      </c>
      <c r="G68" s="2">
        <v>0</v>
      </c>
      <c r="H68" s="2">
        <v>0</v>
      </c>
      <c r="I68" s="1">
        <v>0</v>
      </c>
      <c r="J68" s="3" t="s">
        <v>17</v>
      </c>
      <c r="K68" s="2" t="str">
        <f>J68*432.94</f>
        <v>0</v>
      </c>
      <c r="L68" s="5"/>
    </row>
    <row r="69" spans="1:12" customHeight="1" ht="105" outlineLevel="3">
      <c r="A69" s="1"/>
      <c r="B69" s="1">
        <v>833192</v>
      </c>
      <c r="C69" s="1" t="s">
        <v>262</v>
      </c>
      <c r="D69" s="1" t="s">
        <v>263</v>
      </c>
      <c r="E69" s="2" t="s">
        <v>264</v>
      </c>
      <c r="F69" s="2" t="s">
        <v>265</v>
      </c>
      <c r="G69" s="2">
        <v>0</v>
      </c>
      <c r="H69" s="2">
        <v>0</v>
      </c>
      <c r="I69" s="1">
        <v>0</v>
      </c>
      <c r="J69" s="3" t="s">
        <v>17</v>
      </c>
      <c r="K69" s="2" t="str">
        <f>J69*524.94</f>
        <v>0</v>
      </c>
      <c r="L69" s="5"/>
    </row>
    <row r="70" spans="1:12" customHeight="1" ht="105" outlineLevel="3">
      <c r="A70" s="1"/>
      <c r="B70" s="1">
        <v>837292</v>
      </c>
      <c r="C70" s="1" t="s">
        <v>266</v>
      </c>
      <c r="D70" s="1" t="s">
        <v>267</v>
      </c>
      <c r="E70" s="2" t="s">
        <v>268</v>
      </c>
      <c r="F70" s="2" t="s">
        <v>269</v>
      </c>
      <c r="G70" s="2" t="s">
        <v>16</v>
      </c>
      <c r="H70" s="2">
        <v>0</v>
      </c>
      <c r="I70" s="1">
        <v>0</v>
      </c>
      <c r="J70" s="3" t="s">
        <v>17</v>
      </c>
      <c r="K70" s="2" t="str">
        <f>J70*314.73</f>
        <v>0</v>
      </c>
      <c r="L70" s="5"/>
    </row>
    <row r="71" spans="1:12" customHeight="1" ht="105" outlineLevel="3">
      <c r="A71" s="1"/>
      <c r="B71" s="1">
        <v>873436</v>
      </c>
      <c r="C71" s="1" t="s">
        <v>270</v>
      </c>
      <c r="D71" s="1" t="s">
        <v>271</v>
      </c>
      <c r="E71" s="2" t="s">
        <v>272</v>
      </c>
      <c r="F71" s="2" t="s">
        <v>273</v>
      </c>
      <c r="G71" s="2">
        <v>0</v>
      </c>
      <c r="H71" s="2">
        <v>0</v>
      </c>
      <c r="I71" s="1">
        <v>0</v>
      </c>
      <c r="J71" s="3" t="s">
        <v>17</v>
      </c>
      <c r="K71" s="2" t="str">
        <f>J71*305.76</f>
        <v>0</v>
      </c>
      <c r="L71" s="5"/>
    </row>
    <row r="72" spans="1:12" outlineLevel="1">
      <c r="A72" s="7" t="s">
        <v>274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5"/>
    </row>
    <row r="73" spans="1:12" customHeight="1" ht="105" outlineLevel="3">
      <c r="A73" s="1"/>
      <c r="B73" s="1">
        <v>810813</v>
      </c>
      <c r="C73" s="1" t="s">
        <v>275</v>
      </c>
      <c r="D73" s="1" t="s">
        <v>276</v>
      </c>
      <c r="E73" s="2" t="s">
        <v>277</v>
      </c>
      <c r="F73" s="2" t="s">
        <v>278</v>
      </c>
      <c r="G73" s="2" t="s">
        <v>37</v>
      </c>
      <c r="H73" s="2">
        <v>0</v>
      </c>
      <c r="I73" s="1">
        <v>0</v>
      </c>
      <c r="J73" s="3" t="s">
        <v>17</v>
      </c>
      <c r="K73" s="2" t="str">
        <f>J73*8.93</f>
        <v>0</v>
      </c>
      <c r="L73" s="5"/>
    </row>
    <row r="74" spans="1:12" customHeight="1" ht="105" outlineLevel="3">
      <c r="A74" s="1"/>
      <c r="B74" s="1">
        <v>810814</v>
      </c>
      <c r="C74" s="1" t="s">
        <v>279</v>
      </c>
      <c r="D74" s="1" t="s">
        <v>280</v>
      </c>
      <c r="E74" s="2" t="s">
        <v>281</v>
      </c>
      <c r="F74" s="2" t="s">
        <v>282</v>
      </c>
      <c r="G74" s="2" t="s">
        <v>16</v>
      </c>
      <c r="H74" s="2">
        <v>0</v>
      </c>
      <c r="I74" s="1">
        <v>0</v>
      </c>
      <c r="J74" s="3" t="s">
        <v>17</v>
      </c>
      <c r="K74" s="2" t="str">
        <f>J74*11.90</f>
        <v>0</v>
      </c>
      <c r="L74" s="5"/>
    </row>
    <row r="75" spans="1:12" customHeight="1" ht="105" outlineLevel="3">
      <c r="A75" s="1"/>
      <c r="B75" s="1">
        <v>810815</v>
      </c>
      <c r="C75" s="1" t="s">
        <v>283</v>
      </c>
      <c r="D75" s="1" t="s">
        <v>284</v>
      </c>
      <c r="E75" s="2" t="s">
        <v>285</v>
      </c>
      <c r="F75" s="2" t="s">
        <v>286</v>
      </c>
      <c r="G75" s="2" t="s">
        <v>27</v>
      </c>
      <c r="H75" s="2">
        <v>0</v>
      </c>
      <c r="I75" s="1">
        <v>0</v>
      </c>
      <c r="J75" s="3" t="s">
        <v>17</v>
      </c>
      <c r="K75" s="2" t="str">
        <f>J75*13.39</f>
        <v>0</v>
      </c>
      <c r="L75" s="5"/>
    </row>
    <row r="76" spans="1:12" customHeight="1" ht="105" outlineLevel="3">
      <c r="A76" s="1"/>
      <c r="B76" s="1">
        <v>810817</v>
      </c>
      <c r="C76" s="1" t="s">
        <v>287</v>
      </c>
      <c r="D76" s="1" t="s">
        <v>288</v>
      </c>
      <c r="E76" s="2" t="s">
        <v>289</v>
      </c>
      <c r="F76" s="2" t="s">
        <v>290</v>
      </c>
      <c r="G76" s="2">
        <v>0</v>
      </c>
      <c r="H76" s="2">
        <v>0</v>
      </c>
      <c r="I76" s="1">
        <v>0</v>
      </c>
      <c r="J76" s="3" t="s">
        <v>17</v>
      </c>
      <c r="K76" s="2" t="str">
        <f>J76*99.66</f>
        <v>0</v>
      </c>
      <c r="L76" s="5"/>
    </row>
    <row r="77" spans="1:12" customHeight="1" ht="105" outlineLevel="3">
      <c r="A77" s="1"/>
      <c r="B77" s="1">
        <v>810818</v>
      </c>
      <c r="C77" s="1" t="s">
        <v>291</v>
      </c>
      <c r="D77" s="1" t="s">
        <v>292</v>
      </c>
      <c r="E77" s="2" t="s">
        <v>293</v>
      </c>
      <c r="F77" s="2" t="s">
        <v>290</v>
      </c>
      <c r="G77" s="2" t="s">
        <v>86</v>
      </c>
      <c r="H77" s="2">
        <v>0</v>
      </c>
      <c r="I77" s="1">
        <v>0</v>
      </c>
      <c r="J77" s="3" t="s">
        <v>17</v>
      </c>
      <c r="K77" s="2" t="str">
        <f>J77*99.66</f>
        <v>0</v>
      </c>
      <c r="L77" s="5"/>
    </row>
    <row r="78" spans="1:12" customHeight="1" ht="105" outlineLevel="3">
      <c r="A78" s="1"/>
      <c r="B78" s="1">
        <v>810819</v>
      </c>
      <c r="C78" s="1" t="s">
        <v>294</v>
      </c>
      <c r="D78" s="1" t="s">
        <v>295</v>
      </c>
      <c r="E78" s="2" t="s">
        <v>296</v>
      </c>
      <c r="F78" s="2" t="s">
        <v>297</v>
      </c>
      <c r="G78" s="2" t="s">
        <v>16</v>
      </c>
      <c r="H78" s="2">
        <v>0</v>
      </c>
      <c r="I78" s="1">
        <v>0</v>
      </c>
      <c r="J78" s="3" t="s">
        <v>17</v>
      </c>
      <c r="K78" s="2" t="str">
        <f>J78*98.18</f>
        <v>0</v>
      </c>
      <c r="L78" s="5"/>
    </row>
    <row r="79" spans="1:12" customHeight="1" ht="105" outlineLevel="3">
      <c r="A79" s="1"/>
      <c r="B79" s="1">
        <v>810820</v>
      </c>
      <c r="C79" s="1" t="s">
        <v>298</v>
      </c>
      <c r="D79" s="1" t="s">
        <v>299</v>
      </c>
      <c r="E79" s="2" t="s">
        <v>300</v>
      </c>
      <c r="F79" s="2" t="s">
        <v>301</v>
      </c>
      <c r="G79" s="2" t="s">
        <v>27</v>
      </c>
      <c r="H79" s="2">
        <v>0</v>
      </c>
      <c r="I79" s="1">
        <v>0</v>
      </c>
      <c r="J79" s="3" t="s">
        <v>17</v>
      </c>
      <c r="K79" s="2" t="str">
        <f>J79*77.35</f>
        <v>0</v>
      </c>
      <c r="L79" s="5"/>
    </row>
    <row r="80" spans="1:12" customHeight="1" ht="105" outlineLevel="3">
      <c r="A80" s="1"/>
      <c r="B80" s="1">
        <v>810821</v>
      </c>
      <c r="C80" s="1" t="s">
        <v>302</v>
      </c>
      <c r="D80" s="1" t="s">
        <v>303</v>
      </c>
      <c r="E80" s="2" t="s">
        <v>304</v>
      </c>
      <c r="F80" s="2" t="s">
        <v>305</v>
      </c>
      <c r="G80" s="2" t="s">
        <v>27</v>
      </c>
      <c r="H80" s="2">
        <v>0</v>
      </c>
      <c r="I80" s="1">
        <v>0</v>
      </c>
      <c r="J80" s="3" t="s">
        <v>17</v>
      </c>
      <c r="K80" s="2" t="str">
        <f>J80*87.76</f>
        <v>0</v>
      </c>
      <c r="L80" s="5"/>
    </row>
    <row r="81" spans="1:12" customHeight="1" ht="105" outlineLevel="3">
      <c r="A81" s="1"/>
      <c r="B81" s="1">
        <v>810822</v>
      </c>
      <c r="C81" s="1" t="s">
        <v>306</v>
      </c>
      <c r="D81" s="1" t="s">
        <v>307</v>
      </c>
      <c r="E81" s="2" t="s">
        <v>308</v>
      </c>
      <c r="F81" s="2" t="s">
        <v>305</v>
      </c>
      <c r="G81" s="2" t="s">
        <v>27</v>
      </c>
      <c r="H81" s="2">
        <v>0</v>
      </c>
      <c r="I81" s="1">
        <v>0</v>
      </c>
      <c r="J81" s="3" t="s">
        <v>17</v>
      </c>
      <c r="K81" s="2" t="str">
        <f>J81*87.76</f>
        <v>0</v>
      </c>
      <c r="L81" s="5"/>
    </row>
    <row r="82" spans="1:12" customHeight="1" ht="105" outlineLevel="3">
      <c r="A82" s="1"/>
      <c r="B82" s="1">
        <v>823109</v>
      </c>
      <c r="C82" s="1" t="s">
        <v>309</v>
      </c>
      <c r="D82" s="1" t="s">
        <v>310</v>
      </c>
      <c r="E82" s="2" t="s">
        <v>311</v>
      </c>
      <c r="F82" s="2" t="s">
        <v>312</v>
      </c>
      <c r="G82" s="2" t="s">
        <v>50</v>
      </c>
      <c r="H82" s="2">
        <v>0</v>
      </c>
      <c r="I82" s="1">
        <v>0</v>
      </c>
      <c r="J82" s="3" t="s">
        <v>17</v>
      </c>
      <c r="K82" s="2" t="str">
        <f>J82*20.83</f>
        <v>0</v>
      </c>
      <c r="L82" s="5"/>
    </row>
    <row r="83" spans="1:12" customHeight="1" ht="105" outlineLevel="3">
      <c r="A83" s="1"/>
      <c r="B83" s="1">
        <v>823110</v>
      </c>
      <c r="C83" s="1" t="s">
        <v>313</v>
      </c>
      <c r="D83" s="1" t="s">
        <v>314</v>
      </c>
      <c r="E83" s="2" t="s">
        <v>315</v>
      </c>
      <c r="F83" s="2" t="s">
        <v>316</v>
      </c>
      <c r="G83" s="2" t="s">
        <v>16</v>
      </c>
      <c r="H83" s="2">
        <v>0</v>
      </c>
      <c r="I83" s="1">
        <v>0</v>
      </c>
      <c r="J83" s="3" t="s">
        <v>17</v>
      </c>
      <c r="K83" s="2" t="str">
        <f>J83*26.78</f>
        <v>0</v>
      </c>
      <c r="L83" s="5"/>
    </row>
    <row r="84" spans="1:12" customHeight="1" ht="105" outlineLevel="3">
      <c r="A84" s="1"/>
      <c r="B84" s="1">
        <v>823111</v>
      </c>
      <c r="C84" s="1" t="s">
        <v>317</v>
      </c>
      <c r="D84" s="1" t="s">
        <v>318</v>
      </c>
      <c r="E84" s="2" t="s">
        <v>319</v>
      </c>
      <c r="F84" s="2" t="s">
        <v>312</v>
      </c>
      <c r="G84" s="2" t="s">
        <v>50</v>
      </c>
      <c r="H84" s="2">
        <v>0</v>
      </c>
      <c r="I84" s="1">
        <v>0</v>
      </c>
      <c r="J84" s="3" t="s">
        <v>17</v>
      </c>
      <c r="K84" s="2" t="str">
        <f>J84*20.83</f>
        <v>0</v>
      </c>
      <c r="L84" s="5"/>
    </row>
    <row r="85" spans="1:12" customHeight="1" ht="105" outlineLevel="3">
      <c r="A85" s="1"/>
      <c r="B85" s="1">
        <v>823112</v>
      </c>
      <c r="C85" s="1" t="s">
        <v>320</v>
      </c>
      <c r="D85" s="1" t="s">
        <v>321</v>
      </c>
      <c r="E85" s="2" t="s">
        <v>322</v>
      </c>
      <c r="F85" s="2" t="s">
        <v>312</v>
      </c>
      <c r="G85" s="2" t="s">
        <v>27</v>
      </c>
      <c r="H85" s="2">
        <v>0</v>
      </c>
      <c r="I85" s="1">
        <v>0</v>
      </c>
      <c r="J85" s="3" t="s">
        <v>17</v>
      </c>
      <c r="K85" s="2" t="str">
        <f>J85*20.83</f>
        <v>0</v>
      </c>
      <c r="L85" s="5"/>
    </row>
    <row r="86" spans="1:12" customHeight="1" ht="105" outlineLevel="3">
      <c r="A86" s="1"/>
      <c r="B86" s="1">
        <v>823113</v>
      </c>
      <c r="C86" s="1" t="s">
        <v>323</v>
      </c>
      <c r="D86" s="1" t="s">
        <v>324</v>
      </c>
      <c r="E86" s="2" t="s">
        <v>325</v>
      </c>
      <c r="F86" s="2" t="s">
        <v>326</v>
      </c>
      <c r="G86" s="2" t="s">
        <v>27</v>
      </c>
      <c r="H86" s="2">
        <v>0</v>
      </c>
      <c r="I86" s="1">
        <v>0</v>
      </c>
      <c r="J86" s="3" t="s">
        <v>17</v>
      </c>
      <c r="K86" s="2" t="str">
        <f>J86*31.24</f>
        <v>0</v>
      </c>
      <c r="L86" s="5"/>
    </row>
    <row r="87" spans="1:12" customHeight="1" ht="105" outlineLevel="3">
      <c r="A87" s="1"/>
      <c r="B87" s="1">
        <v>823114</v>
      </c>
      <c r="C87" s="1" t="s">
        <v>327</v>
      </c>
      <c r="D87" s="1" t="s">
        <v>328</v>
      </c>
      <c r="E87" s="2" t="s">
        <v>329</v>
      </c>
      <c r="F87" s="2" t="s">
        <v>326</v>
      </c>
      <c r="G87" s="2" t="s">
        <v>27</v>
      </c>
      <c r="H87" s="2">
        <v>0</v>
      </c>
      <c r="I87" s="1">
        <v>0</v>
      </c>
      <c r="J87" s="3" t="s">
        <v>17</v>
      </c>
      <c r="K87" s="2" t="str">
        <f>J87*31.24</f>
        <v>0</v>
      </c>
      <c r="L87" s="5"/>
    </row>
    <row r="88" spans="1:12" customHeight="1" ht="105" outlineLevel="3">
      <c r="A88" s="1"/>
      <c r="B88" s="1">
        <v>823115</v>
      </c>
      <c r="C88" s="1" t="s">
        <v>330</v>
      </c>
      <c r="D88" s="1" t="s">
        <v>331</v>
      </c>
      <c r="E88" s="2" t="s">
        <v>332</v>
      </c>
      <c r="F88" s="2" t="s">
        <v>326</v>
      </c>
      <c r="G88" s="2" t="s">
        <v>16</v>
      </c>
      <c r="H88" s="2">
        <v>0</v>
      </c>
      <c r="I88" s="1">
        <v>0</v>
      </c>
      <c r="J88" s="3" t="s">
        <v>17</v>
      </c>
      <c r="K88" s="2" t="str">
        <f>J88*31.24</f>
        <v>0</v>
      </c>
      <c r="L88" s="5"/>
    </row>
    <row r="89" spans="1:12" customHeight="1" ht="105" outlineLevel="3">
      <c r="A89" s="1"/>
      <c r="B89" s="1">
        <v>825637</v>
      </c>
      <c r="C89" s="1" t="s">
        <v>333</v>
      </c>
      <c r="D89" s="1" t="s">
        <v>334</v>
      </c>
      <c r="E89" s="2" t="s">
        <v>335</v>
      </c>
      <c r="F89" s="2" t="s">
        <v>336</v>
      </c>
      <c r="G89" s="2" t="s">
        <v>27</v>
      </c>
      <c r="H89" s="2">
        <v>0</v>
      </c>
      <c r="I89" s="1">
        <v>0</v>
      </c>
      <c r="J89" s="3" t="s">
        <v>17</v>
      </c>
      <c r="K89" s="2" t="str">
        <f>J89*26.37</f>
        <v>0</v>
      </c>
      <c r="L89" s="5"/>
    </row>
    <row r="90" spans="1:12" customHeight="1" ht="105" outlineLevel="3">
      <c r="A90" s="1"/>
      <c r="B90" s="1">
        <v>834435</v>
      </c>
      <c r="C90" s="1" t="s">
        <v>337</v>
      </c>
      <c r="D90" s="1" t="s">
        <v>338</v>
      </c>
      <c r="E90" s="2" t="s">
        <v>339</v>
      </c>
      <c r="F90" s="2" t="s">
        <v>340</v>
      </c>
      <c r="G90" s="2" t="s">
        <v>27</v>
      </c>
      <c r="H90" s="2">
        <v>0</v>
      </c>
      <c r="I90" s="1">
        <v>0</v>
      </c>
      <c r="J90" s="3" t="s">
        <v>17</v>
      </c>
      <c r="K90" s="2" t="str">
        <f>J90*68.43</f>
        <v>0</v>
      </c>
      <c r="L90" s="5"/>
    </row>
    <row r="91" spans="1:12" customHeight="1" ht="105" outlineLevel="3">
      <c r="A91" s="1"/>
      <c r="B91" s="1">
        <v>834436</v>
      </c>
      <c r="C91" s="1" t="s">
        <v>341</v>
      </c>
      <c r="D91" s="1" t="s">
        <v>342</v>
      </c>
      <c r="E91" s="2" t="s">
        <v>343</v>
      </c>
      <c r="F91" s="2" t="s">
        <v>340</v>
      </c>
      <c r="G91" s="2" t="s">
        <v>50</v>
      </c>
      <c r="H91" s="2">
        <v>0</v>
      </c>
      <c r="I91" s="1">
        <v>0</v>
      </c>
      <c r="J91" s="3" t="s">
        <v>17</v>
      </c>
      <c r="K91" s="2" t="str">
        <f>J91*68.43</f>
        <v>0</v>
      </c>
      <c r="L91" s="5"/>
    </row>
    <row r="92" spans="1:12" customHeight="1" ht="105" outlineLevel="3">
      <c r="A92" s="1"/>
      <c r="B92" s="1">
        <v>834437</v>
      </c>
      <c r="C92" s="1" t="s">
        <v>344</v>
      </c>
      <c r="D92" s="1" t="s">
        <v>345</v>
      </c>
      <c r="E92" s="2" t="s">
        <v>346</v>
      </c>
      <c r="F92" s="2" t="s">
        <v>340</v>
      </c>
      <c r="G92" s="2" t="s">
        <v>50</v>
      </c>
      <c r="H92" s="2">
        <v>0</v>
      </c>
      <c r="I92" s="1">
        <v>0</v>
      </c>
      <c r="J92" s="3" t="s">
        <v>17</v>
      </c>
      <c r="K92" s="2" t="str">
        <f>J92*68.43</f>
        <v>0</v>
      </c>
      <c r="L9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:K6"/>
    <mergeCell ref="A27:K27"/>
    <mergeCell ref="A58:K58"/>
    <mergeCell ref="A72:K7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2025-10-29T11:31:55+03:00</dcterms:created>
  <dcterms:modified xsi:type="dcterms:W3CDTF">2025-10-29T11:31:55+03:00</dcterms:modified>
  <dc:title>Untitled Spreadsheet</dc:title>
  <dc:description/>
  <dc:subject/>
  <cp:keywords/>
  <cp:category/>
</cp:coreProperties>
</file>