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<sst xmlns="http://schemas.openxmlformats.org/spreadsheetml/2006/main" uniqueCount="459">
  <si>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</si>
  <si>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</si>
  <si>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</si>
  <si>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</si>
  <si>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</si>
  <si>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</si>
  <si>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</si>
  <si>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</si>
  <si>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</si>
  <si>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</si>
  <si>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Крепеж хомуты метизы</t>
  </si>
  <si>
    <t>Крепеж</t>
  </si>
  <si>
    <t>Крепеж для труб пластиковый</t>
  </si>
  <si>
    <t>KRP-130001</t>
  </si>
  <si>
    <t>EKTDK.1.25070</t>
  </si>
  <si>
    <t>Дюбель-крюк одинарный 16-25*70 мм.   (30 /1500шт)</t>
  </si>
  <si>
    <t>10.50 руб.</t>
  </si>
  <si>
    <t>&gt;10</t>
  </si>
  <si>
    <t>шт</t>
  </si>
  <si>
    <t>KRP-130002</t>
  </si>
  <si>
    <t>EKTDK.2.32100</t>
  </si>
  <si>
    <t>Дюбель-крюк двойной 16-32*100 мм.  (30 /300шт)</t>
  </si>
  <si>
    <t>15.20 руб.</t>
  </si>
  <si>
    <t>KRP-130003</t>
  </si>
  <si>
    <t>EKTDK.2.25070</t>
  </si>
  <si>
    <t>Дюбель-крюк двойной 16-25*70 мм.   (30 /750шт)</t>
  </si>
  <si>
    <t>11.50 руб.</t>
  </si>
  <si>
    <t>KRP-130004</t>
  </si>
  <si>
    <t>Кронштейн пластиковый c фиксатором 20 мм (100 шт/упак)</t>
  </si>
  <si>
    <t>5.50 руб.</t>
  </si>
  <si>
    <t>&gt;1000</t>
  </si>
  <si>
    <t>&gt;5000</t>
  </si>
  <si>
    <t>KRP-130005</t>
  </si>
  <si>
    <t>Кронштейн пластиковый c фиксатором 25 мм (80 шт/упак)</t>
  </si>
  <si>
    <t>6.90 руб.</t>
  </si>
  <si>
    <t>&gt;500</t>
  </si>
  <si>
    <t>KRP-130006</t>
  </si>
  <si>
    <t>Кронштейн пластиковый c фиксатором 32 мм (50 шт/упак)</t>
  </si>
  <si>
    <t>8.70 руб.</t>
  </si>
  <si>
    <t>&gt;100</t>
  </si>
  <si>
    <t>KRP-130007</t>
  </si>
  <si>
    <t>Кронштейн пластиковый c фиксатором 40 мм (30 шт/упак)</t>
  </si>
  <si>
    <t>15.00 руб.</t>
  </si>
  <si>
    <t>KRP-130008</t>
  </si>
  <si>
    <t>Кронштейн пластиковый c фиксатором 50 мм (20 шт/упак)</t>
  </si>
  <si>
    <t>19.80 руб.</t>
  </si>
  <si>
    <t>&gt;25</t>
  </si>
  <si>
    <t>KRP-130009</t>
  </si>
  <si>
    <t>Кронштейн для труб пластиковый 16 мм   (300 /3000шт)</t>
  </si>
  <si>
    <t>2.70 руб.</t>
  </si>
  <si>
    <t>KRP-130010</t>
  </si>
  <si>
    <t>Кронштейн для труб пластиковый 20 мм   (250 /2000шт)</t>
  </si>
  <si>
    <t>3.40 руб.</t>
  </si>
  <si>
    <t>KRP-130011</t>
  </si>
  <si>
    <t>Кронштейн для труб пластиковый 26 мм   (200 /2000шт)</t>
  </si>
  <si>
    <t>4.60 руб.</t>
  </si>
  <si>
    <t>KRP-130012</t>
  </si>
  <si>
    <t>Кронштейн для труб пластиковый 32 мм   (150 /1500шт)</t>
  </si>
  <si>
    <t>KRP-130013</t>
  </si>
  <si>
    <t>Кронштейн для труб пластиковый 40 мм   (100 /1000шт)</t>
  </si>
  <si>
    <t>8.10 руб.</t>
  </si>
  <si>
    <t>KRP-130014</t>
  </si>
  <si>
    <t>KP.S.1620</t>
  </si>
  <si>
    <t>Кронштейн пластковый самозащелкивающийся 16-20мм   (100 /1000шт)</t>
  </si>
  <si>
    <t>5.30 руб.</t>
  </si>
  <si>
    <t>PPR-220127</t>
  </si>
  <si>
    <t>PP-R Опора одинарная Белая  20 (1800шт)</t>
  </si>
  <si>
    <t>4.27 руб.</t>
  </si>
  <si>
    <t>PPR-220128</t>
  </si>
  <si>
    <t>PP-R Опора одинарная Белая  25 (1400шт)</t>
  </si>
  <si>
    <t>5.53 руб.</t>
  </si>
  <si>
    <t>PPR-220129</t>
  </si>
  <si>
    <t>PP-R Опора одинарная Белая  32 (800шт)</t>
  </si>
  <si>
    <t>6.69 руб.</t>
  </si>
  <si>
    <t>PPR-220130</t>
  </si>
  <si>
    <t>PP-R Опора одинарная Белая  40 (640шт)</t>
  </si>
  <si>
    <t>12.24 руб.</t>
  </si>
  <si>
    <t>PPR-220131</t>
  </si>
  <si>
    <t>PP-R Опора одинарная Белая  50 (50 /200шт)</t>
  </si>
  <si>
    <t>20.82 руб.</t>
  </si>
  <si>
    <t>PPR-220132</t>
  </si>
  <si>
    <t>PP-R Опора одинарная Белая  63 (50 /200шт)</t>
  </si>
  <si>
    <t>26.74 руб.</t>
  </si>
  <si>
    <t>VLC-900415</t>
  </si>
  <si>
    <t>Клипса поворотная для крепление труб 14-20мм к арматурной сетке</t>
  </si>
  <si>
    <t>11.20 руб.</t>
  </si>
  <si>
    <t>Крепеж для труб стальной с резиновым уплотнением</t>
  </si>
  <si>
    <t>KRP-120001</t>
  </si>
  <si>
    <t>KX-3/8</t>
  </si>
  <si>
    <t>КОМПЛЕКТ (Хомут метал. с резин. упл. + шпилька + дюбель) 3/8" М8 (15-19мм) (150шт+)</t>
  </si>
  <si>
    <t>29.00 руб.</t>
  </si>
  <si>
    <t>KRP-120007</t>
  </si>
  <si>
    <t>KX-2</t>
  </si>
  <si>
    <t>КОМПЛЕКТ (Хомут метал. с резин. упл. + шпилька + дюбель) 2" М8 (59-65мм) (кор 80шт)</t>
  </si>
  <si>
    <t>1 037.40 руб.</t>
  </si>
  <si>
    <t>&gt;50</t>
  </si>
  <si>
    <t>KRP-120030</t>
  </si>
  <si>
    <t>X-1 1/2</t>
  </si>
  <si>
    <t>Хомут без шпильки метал. с резин. упл. 1 1/2" (44-50мм) М8 дюбель в комплекте (110шт)</t>
  </si>
  <si>
    <t>38.00 руб.</t>
  </si>
  <si>
    <t>KRP-310069</t>
  </si>
  <si>
    <t>ШР10-1000</t>
  </si>
  <si>
    <t>шпилька резьбовая М 10-1000мм</t>
  </si>
  <si>
    <t>118.80 руб.</t>
  </si>
  <si>
    <t>KRP-310070</t>
  </si>
  <si>
    <t>ШР10-2000</t>
  </si>
  <si>
    <t>шпилька резьбовая М 10-2000мм</t>
  </si>
  <si>
    <t>191.40 руб.</t>
  </si>
  <si>
    <t>KRP-310083</t>
  </si>
  <si>
    <t>ШР8-1000</t>
  </si>
  <si>
    <t>шпилька резьбовая М8-1000мм</t>
  </si>
  <si>
    <t>79.20 руб.</t>
  </si>
  <si>
    <t>KRP-310084</t>
  </si>
  <si>
    <t>ШР8-2000</t>
  </si>
  <si>
    <t>шпилька резьбовая М 8-2000мм (1/25шт)</t>
  </si>
  <si>
    <t>158.40 руб.</t>
  </si>
  <si>
    <t>KRP-310088</t>
  </si>
  <si>
    <t>Ш8-100</t>
  </si>
  <si>
    <t>шпилька шуруп М8*100мм (100/900шт.)</t>
  </si>
  <si>
    <t>12.89 руб.</t>
  </si>
  <si>
    <t>KRP-310089</t>
  </si>
  <si>
    <t>Ш8-120</t>
  </si>
  <si>
    <t>шпилька шуруп М8*120мм (50/800шт)</t>
  </si>
  <si>
    <t>13.09 руб.</t>
  </si>
  <si>
    <t>KRP-310090</t>
  </si>
  <si>
    <t>Ш8-140</t>
  </si>
  <si>
    <t>шпилька шуруп М8*140мм</t>
  </si>
  <si>
    <t>15.07 руб.</t>
  </si>
  <si>
    <t>KRP-310091</t>
  </si>
  <si>
    <t>Ш8-80</t>
  </si>
  <si>
    <t>шпилька шуруп М8*80мм (100/1000шт)</t>
  </si>
  <si>
    <t>7.15 руб.</t>
  </si>
  <si>
    <t>KRP-310100</t>
  </si>
  <si>
    <t>Ш8-60</t>
  </si>
  <si>
    <t>шпилька шуруп М8*60мм (200/2000шт)</t>
  </si>
  <si>
    <t>6.31 руб.</t>
  </si>
  <si>
    <t>KRP-310101</t>
  </si>
  <si>
    <t>Ш8-70</t>
  </si>
  <si>
    <t>шпилька шуруп М8*70мм (100/1000шт)</t>
  </si>
  <si>
    <t>7.44 руб.</t>
  </si>
  <si>
    <t>KRP-310102</t>
  </si>
  <si>
    <t>Ш8-160</t>
  </si>
  <si>
    <t>шпилька шуруп М8*160мм (кор 600шт)</t>
  </si>
  <si>
    <t>14.30 руб.</t>
  </si>
  <si>
    <t>KRP-310103</t>
  </si>
  <si>
    <t>Ш8-180</t>
  </si>
  <si>
    <t>шпилька шуруп М8*180мм (кор 400шт)</t>
  </si>
  <si>
    <t>18.48 руб.</t>
  </si>
  <si>
    <t>KRP-310104</t>
  </si>
  <si>
    <t>Ш8-200</t>
  </si>
  <si>
    <t>шпилька шуруп М8*200мм</t>
  </si>
  <si>
    <t>21.09 руб.</t>
  </si>
  <si>
    <t>KRP-310105</t>
  </si>
  <si>
    <t>Ш10-100</t>
  </si>
  <si>
    <t>шпилька шуруп М10*100мм</t>
  </si>
  <si>
    <t>16.76 руб.</t>
  </si>
  <si>
    <t>KRP-310106</t>
  </si>
  <si>
    <t>Ш10-120</t>
  </si>
  <si>
    <t>шпилька шуруп М10*120мм</t>
  </si>
  <si>
    <t>Крепеж для фаянса</t>
  </si>
  <si>
    <t>ZGR-002084</t>
  </si>
  <si>
    <t>E702-7</t>
  </si>
  <si>
    <t>комплект для крепления бачка к унитазу нержавейка ZEGOR в блистере (50/500шт)</t>
  </si>
  <si>
    <t>157.36 руб.</t>
  </si>
  <si>
    <t>Хомуты</t>
  </si>
  <si>
    <t>Хомуты нейлоновые</t>
  </si>
  <si>
    <t>KRP-110001</t>
  </si>
  <si>
    <t>F-012</t>
  </si>
  <si>
    <t>комплект для крепления бачка к унитазу барашек металл  (10/200шт в упак)</t>
  </si>
  <si>
    <t>96.73 руб.</t>
  </si>
  <si>
    <t>KRP-110002</t>
  </si>
  <si>
    <t>комплект крепежа КР07 для сиденья унитаза пластик (Уклад)</t>
  </si>
  <si>
    <t>83.13 руб.</t>
  </si>
  <si>
    <t>KRP-110003</t>
  </si>
  <si>
    <t>комплект для крепления бачка к унитазу Б02.00 (Уклад)</t>
  </si>
  <si>
    <t>66.13 руб.</t>
  </si>
  <si>
    <t>KRP-110005</t>
  </si>
  <si>
    <t>крепеж для врезной мойки (FA105)</t>
  </si>
  <si>
    <t>27.95 руб.</t>
  </si>
  <si>
    <t>KRP-110006</t>
  </si>
  <si>
    <t>крепеж для накладной мойки</t>
  </si>
  <si>
    <t>5.95 руб.</t>
  </si>
  <si>
    <t>KRP-110007</t>
  </si>
  <si>
    <t>крепеж для умывальника</t>
  </si>
  <si>
    <t>71.40 руб.</t>
  </si>
  <si>
    <t>KRP-110008</t>
  </si>
  <si>
    <t>крепеж для унитаза к полу</t>
  </si>
  <si>
    <t>26.35 руб.</t>
  </si>
  <si>
    <t>KRP-110009</t>
  </si>
  <si>
    <t>крепление для сиденья (пл. болты) VIR</t>
  </si>
  <si>
    <t>42.38 руб.</t>
  </si>
  <si>
    <t>УТ000001742</t>
  </si>
  <si>
    <t>Хомут стяжка нейлоновый 3,0*100 (упаковка 100шт)</t>
  </si>
  <si>
    <t>38.50 руб.</t>
  </si>
  <si>
    <t>УТ000001743</t>
  </si>
  <si>
    <t>Хомут стяжка нейлоновый 3,0*160 (упаковка 100шт)</t>
  </si>
  <si>
    <t>60.50 руб.</t>
  </si>
  <si>
    <t>УТ000001744</t>
  </si>
  <si>
    <t>Хомут стяжка нейлоновый 3,0*200 (упаковка 100шт)</t>
  </si>
  <si>
    <t>77.00 руб.</t>
  </si>
  <si>
    <t>УТ000001745</t>
  </si>
  <si>
    <t>Хомут стяжка нейлоновый 4,0*150 (упаковка 100шт)</t>
  </si>
  <si>
    <t>86.24 руб.</t>
  </si>
  <si>
    <t>УТ000001746</t>
  </si>
  <si>
    <t>Хомут стяжка нейлоновый 5,0*200 (упаковка 100шт)</t>
  </si>
  <si>
    <t>153.78 руб.</t>
  </si>
  <si>
    <t>УТ000001747</t>
  </si>
  <si>
    <t>Хомут стяжка нейлоновый 8,0*300 (упаковка 100шт)</t>
  </si>
  <si>
    <t>551.76 руб.</t>
  </si>
  <si>
    <t>УТ000001748</t>
  </si>
  <si>
    <t>Хомут стяжка нейлоновый 8,0*400 (упаковка 100шт)</t>
  </si>
  <si>
    <t>736.34 руб.</t>
  </si>
  <si>
    <t>УТ000001749</t>
  </si>
  <si>
    <t>Хомут стяжка нейлоновый 9,0*760 (упаковка 100шт)</t>
  </si>
  <si>
    <t>1 164.24 руб.</t>
  </si>
  <si>
    <t>УТ000001769</t>
  </si>
  <si>
    <t>Хомут стяжка нейлоновый 4,0*200 (упаковка 100шт)</t>
  </si>
  <si>
    <t>0.00 руб.</t>
  </si>
  <si>
    <t>УТ000001770</t>
  </si>
  <si>
    <t>Хомут стяжка нейлоновый 4,0*250 (упаковка 100шт)</t>
  </si>
  <si>
    <t>УТ000001771</t>
  </si>
  <si>
    <t>Хомут стяжка нейлоновый 5,0*400 (упаковка 100шт)</t>
  </si>
  <si>
    <t>Хомуты ремонтные</t>
  </si>
  <si>
    <t>KRP-210001</t>
  </si>
  <si>
    <t>хомут ремонт. КРАБ оцинк.Ду15 (20-23) 1/2"</t>
  </si>
  <si>
    <t>268.43 руб.</t>
  </si>
  <si>
    <t>KRP-210002</t>
  </si>
  <si>
    <t>хомут ремонт. КРАБ оцинк.Ду20 (26-30) 3/4"</t>
  </si>
  <si>
    <t>272.00 руб.</t>
  </si>
  <si>
    <t>KRP-210003</t>
  </si>
  <si>
    <t>хомут ремонт. КРАБ оцинк.Ду25 (33-37) 1"</t>
  </si>
  <si>
    <t>313.82 руб.</t>
  </si>
  <si>
    <t>KRP-210004</t>
  </si>
  <si>
    <t>хомут ремонт. КРАБ оцинк.Ду32 (42-47) 1 1/4"</t>
  </si>
  <si>
    <t>335.92 руб.</t>
  </si>
  <si>
    <t>KRP-210005</t>
  </si>
  <si>
    <t>хомут ремонт. КРАБ оцинк.Ду40 (48-58) 1 1/2"</t>
  </si>
  <si>
    <t>477.02 руб.</t>
  </si>
  <si>
    <t>KRP-210006</t>
  </si>
  <si>
    <t>хомут ремонт. КРАБ оцинк.Ду50 (61-71) 2"</t>
  </si>
  <si>
    <t>544.17 руб.</t>
  </si>
  <si>
    <t>KRP-210007</t>
  </si>
  <si>
    <t>хомут ремонт. КРАБ оцинк.Ду65 (74-82) 2 1/2"</t>
  </si>
  <si>
    <t>610.98 руб.</t>
  </si>
  <si>
    <t>KRP-210008</t>
  </si>
  <si>
    <t>хомут ремонт. КРАБ оцинк.Ду80 (87-95) 3"</t>
  </si>
  <si>
    <t>682.04 руб.</t>
  </si>
  <si>
    <t>KRP-210009</t>
  </si>
  <si>
    <t>хомут ремонт. КРАБ оцинк.Ду100 (112-126) 4"</t>
  </si>
  <si>
    <t>1 463.36 руб.</t>
  </si>
  <si>
    <t>Хомуты силовые</t>
  </si>
  <si>
    <t>KRP-260001</t>
  </si>
  <si>
    <t>VER 17-19</t>
  </si>
  <si>
    <t>Хомуты силовой 17-19  (250шт)</t>
  </si>
  <si>
    <t>29.75 руб.</t>
  </si>
  <si>
    <t>KRP-260002</t>
  </si>
  <si>
    <t>VER 20-22</t>
  </si>
  <si>
    <t>Хомуты силовой 20-22  (250шт)</t>
  </si>
  <si>
    <t>KRP-260003</t>
  </si>
  <si>
    <t>VER 23-25</t>
  </si>
  <si>
    <t>Хомуты силовой 23-25  (250шт)</t>
  </si>
  <si>
    <t>31.24 руб.</t>
  </si>
  <si>
    <t>KRP-260004</t>
  </si>
  <si>
    <t>VER 26-28</t>
  </si>
  <si>
    <t>Хомуты силовой 26-28  (250шт)</t>
  </si>
  <si>
    <t>KRP-260005</t>
  </si>
  <si>
    <t>VER 29-31</t>
  </si>
  <si>
    <t>Хомуты силовой 29-31  (250шт)</t>
  </si>
  <si>
    <t>38.68 руб.</t>
  </si>
  <si>
    <t>KRP-260006</t>
  </si>
  <si>
    <t>VER 32-35</t>
  </si>
  <si>
    <t>Хомуты силовой 32-35  (250шт)</t>
  </si>
  <si>
    <t>KRP-260007</t>
  </si>
  <si>
    <t>VER 36-39</t>
  </si>
  <si>
    <t>Хомуты силовой 36-39  (250шт)</t>
  </si>
  <si>
    <t>KRP-260008</t>
  </si>
  <si>
    <t>VER 40-43</t>
  </si>
  <si>
    <t>Хомуты силовой 40-43  (250шт)</t>
  </si>
  <si>
    <t>40.16 руб.</t>
  </si>
  <si>
    <t>KRP-260009</t>
  </si>
  <si>
    <t>VER 43-46</t>
  </si>
  <si>
    <t>Хомуты силовой 43-46  (250шт)</t>
  </si>
  <si>
    <t>47.60 руб.</t>
  </si>
  <si>
    <t>KRP-260010</t>
  </si>
  <si>
    <t>VER 44-47</t>
  </si>
  <si>
    <t>Хомуты силовой 44-47 (250шт)</t>
  </si>
  <si>
    <t>KRP-260011</t>
  </si>
  <si>
    <t>VER 48-51</t>
  </si>
  <si>
    <t>Хомуты силовой 48-51  (250шт)</t>
  </si>
  <si>
    <t>49.09 руб.</t>
  </si>
  <si>
    <t>KRP-260012</t>
  </si>
  <si>
    <t>VER 52-55</t>
  </si>
  <si>
    <t>Хомуты силовой 52-55  (250шт)</t>
  </si>
  <si>
    <t>52.06 руб.</t>
  </si>
  <si>
    <t>KRP-260013</t>
  </si>
  <si>
    <t>VER 56-59</t>
  </si>
  <si>
    <t>Хомуты силовой 56-59  (250шт)</t>
  </si>
  <si>
    <t>KRP-260014</t>
  </si>
  <si>
    <t>VER 60-63</t>
  </si>
  <si>
    <t>Хомуты силовой 60-63  (250шт)</t>
  </si>
  <si>
    <t>55.04 руб.</t>
  </si>
  <si>
    <t>KRP-260015</t>
  </si>
  <si>
    <t>VER 64-67</t>
  </si>
  <si>
    <t>Хомуты силовой 64-67  (250шт)</t>
  </si>
  <si>
    <t>56.53 руб.</t>
  </si>
  <si>
    <t>KRP-260016</t>
  </si>
  <si>
    <t>VER 68-73</t>
  </si>
  <si>
    <t>Хомуты силовой 68-73  (250шт)</t>
  </si>
  <si>
    <t>78.84 руб.</t>
  </si>
  <si>
    <t>KRP-260017</t>
  </si>
  <si>
    <t>VER 74-79</t>
  </si>
  <si>
    <t>Хомуты силовой 74-79  (250шт)</t>
  </si>
  <si>
    <t>81.81 руб.</t>
  </si>
  <si>
    <t>KRP-260018</t>
  </si>
  <si>
    <t>VER 80-85</t>
  </si>
  <si>
    <t>Хомуты силовой 80-85  (250шт)</t>
  </si>
  <si>
    <t>83.30 руб.</t>
  </si>
  <si>
    <t>KRP-260019</t>
  </si>
  <si>
    <t>VER 86-91</t>
  </si>
  <si>
    <t>Хомуты силовой 86-91  (250шт)</t>
  </si>
  <si>
    <t>86.28 руб.</t>
  </si>
  <si>
    <t>KRP-260020</t>
  </si>
  <si>
    <t>VER 92-97</t>
  </si>
  <si>
    <t>Хомуты силовой 92-97  (250шт)</t>
  </si>
  <si>
    <t>87.76 руб.</t>
  </si>
  <si>
    <t>KRP-260021</t>
  </si>
  <si>
    <t>VER 98-103</t>
  </si>
  <si>
    <t>Хомуты силовой 98-103  (250шт)</t>
  </si>
  <si>
    <t>92.23 руб.</t>
  </si>
  <si>
    <t>KRP-260022</t>
  </si>
  <si>
    <t>VER 104-112</t>
  </si>
  <si>
    <t>Хомуты силовой 104-112  (250шт)</t>
  </si>
  <si>
    <t>95.20 руб.</t>
  </si>
  <si>
    <t>KRP-260023</t>
  </si>
  <si>
    <t>VER 113-121</t>
  </si>
  <si>
    <t>Хомуты силовой 113-121  (250шт)</t>
  </si>
  <si>
    <t>96.69 руб.</t>
  </si>
  <si>
    <t>KRP-260024</t>
  </si>
  <si>
    <t>VER 122-130</t>
  </si>
  <si>
    <t>Хомуты силовой 122-130  (250шт)</t>
  </si>
  <si>
    <t>105.61 руб.</t>
  </si>
  <si>
    <t>KRP-260025</t>
  </si>
  <si>
    <t>VER 131-139</t>
  </si>
  <si>
    <t>Хомуты силовой 131-139  (250шт)</t>
  </si>
  <si>
    <t>136.85 руб.</t>
  </si>
  <si>
    <t>KRP-260026</t>
  </si>
  <si>
    <t>VER 140-148</t>
  </si>
  <si>
    <t>Хомуты силовой 140-148  (250шт)</t>
  </si>
  <si>
    <t>147.26 руб.</t>
  </si>
  <si>
    <t>KRP-260027</t>
  </si>
  <si>
    <t>VER 149-161</t>
  </si>
  <si>
    <t>Хомуты силовой 149-161  (250шт)</t>
  </si>
  <si>
    <t>150.24 руб.</t>
  </si>
  <si>
    <t>KRP-260028</t>
  </si>
  <si>
    <t>VER 162-174</t>
  </si>
  <si>
    <t>Хомуты силовой 162-174  (250шт)</t>
  </si>
  <si>
    <t>163.63 руб.</t>
  </si>
  <si>
    <t>KRP-260029</t>
  </si>
  <si>
    <t>VER 175-187</t>
  </si>
  <si>
    <t>Хомуты силовой 175-187  (250шт)</t>
  </si>
  <si>
    <t>171.06 руб.</t>
  </si>
  <si>
    <t>KRP-260030</t>
  </si>
  <si>
    <t>VER 188-200</t>
  </si>
  <si>
    <t>Хомуты силовой 188-200  (250шт)</t>
  </si>
  <si>
    <t>177.01 руб.</t>
  </si>
  <si>
    <t>KRP-260031</t>
  </si>
  <si>
    <t>VER 201-213</t>
  </si>
  <si>
    <t>Хомуты силовой 201-213  (250шт)</t>
  </si>
  <si>
    <t>185.94 руб.</t>
  </si>
  <si>
    <t>KRP-260032</t>
  </si>
  <si>
    <t>VER 214-226</t>
  </si>
  <si>
    <t>Хомуты силовой 214-226  (250шт)</t>
  </si>
  <si>
    <t>191.89 руб.</t>
  </si>
  <si>
    <t>KRP-260033</t>
  </si>
  <si>
    <t>VER 227-239</t>
  </si>
  <si>
    <t>Хомуты силовой 227-239  (250шт)</t>
  </si>
  <si>
    <t>205.28 руб.</t>
  </si>
  <si>
    <t>KRP-260034</t>
  </si>
  <si>
    <t>VER 240-252</t>
  </si>
  <si>
    <t>Хомуты силовой 240-252  (250шт)</t>
  </si>
  <si>
    <t>203.79 руб.</t>
  </si>
  <si>
    <t>Хомуты червячные</t>
  </si>
  <si>
    <t>KRP-250001</t>
  </si>
  <si>
    <t>VER 8-12</t>
  </si>
  <si>
    <t>Хомут червячный 8-12мм  (100/1800шт)</t>
  </si>
  <si>
    <t>10.41 руб.</t>
  </si>
  <si>
    <t>KRP-250002</t>
  </si>
  <si>
    <t>VER 10-16</t>
  </si>
  <si>
    <t>Хомут червячный 10-16мм  (100/1800шт)</t>
  </si>
  <si>
    <t>KRP-250003</t>
  </si>
  <si>
    <t>VER 12-20</t>
  </si>
  <si>
    <t>Хомут червячный 12-20мм  (100/1200шт)</t>
  </si>
  <si>
    <t>11.90 руб.</t>
  </si>
  <si>
    <t>KRP-250004</t>
  </si>
  <si>
    <t>VER 16-27</t>
  </si>
  <si>
    <t>Хомут червячный 16-27мм  (100/1200шт)</t>
  </si>
  <si>
    <t>KRP-250005</t>
  </si>
  <si>
    <t>VER 20-32</t>
  </si>
  <si>
    <t>Хомут червячный 20-32мм  (100/1200шт)</t>
  </si>
  <si>
    <t>KRP-250006</t>
  </si>
  <si>
    <t>VER 25-40</t>
  </si>
  <si>
    <t>Хомут червячный 25-40мм  (800шт)</t>
  </si>
  <si>
    <t>13.39 руб.</t>
  </si>
  <si>
    <t>KRP-250007</t>
  </si>
  <si>
    <t>VER 30-45</t>
  </si>
  <si>
    <t>Хомут червячный 30-45мм  (600шт)</t>
  </si>
  <si>
    <t>14.88 руб.</t>
  </si>
  <si>
    <t>KRP-250008</t>
  </si>
  <si>
    <t>VER 32-50</t>
  </si>
  <si>
    <t>Хомут червячный 32-50мм  (800шт)</t>
  </si>
  <si>
    <t>KRP-250009</t>
  </si>
  <si>
    <t>VER 40-60</t>
  </si>
  <si>
    <t>Хомут червячный 40-60мм  (400шт)</t>
  </si>
  <si>
    <t>16.36 руб.</t>
  </si>
  <si>
    <t>KRP-250010</t>
  </si>
  <si>
    <t>VER 50-70</t>
  </si>
  <si>
    <t>Хомут червячный 50-70мм  (400шт)</t>
  </si>
  <si>
    <t>KRP-250011</t>
  </si>
  <si>
    <t>VER 60-80</t>
  </si>
  <si>
    <t>Хомут червячный 60-80мм  (400шт)</t>
  </si>
  <si>
    <t>19.34 руб.</t>
  </si>
  <si>
    <t>KRP-250012</t>
  </si>
  <si>
    <t>VER 70-90</t>
  </si>
  <si>
    <t>Хомут червячный 70-90мм  (200шт)</t>
  </si>
  <si>
    <t>KRP-250013</t>
  </si>
  <si>
    <t>VER 80-100</t>
  </si>
  <si>
    <t>Хомут червячный 80-100мм  (200шт)</t>
  </si>
  <si>
    <t>20.83 руб.</t>
  </si>
  <si>
    <t>KRP-250014</t>
  </si>
  <si>
    <t>VER 90-110</t>
  </si>
  <si>
    <t>Хомут червячный 90-110мм  (200шт)</t>
  </si>
  <si>
    <t>KRP-250015</t>
  </si>
  <si>
    <t>VER 100-120</t>
  </si>
  <si>
    <t>Хомут червячный 100-120мм  (200шт)</t>
  </si>
  <si>
    <t>25.29 руб.</t>
  </si>
  <si>
    <t>KRP-250016</t>
  </si>
  <si>
    <t>VER 110-130</t>
  </si>
  <si>
    <t>Хомут червячный 110-130мм  (200шт)</t>
  </si>
  <si>
    <t>26.78 руб.</t>
  </si>
  <si>
    <t>KRP-250017</t>
  </si>
  <si>
    <t>VER 120-140</t>
  </si>
  <si>
    <t>Хомут червячный 120-140мм  (200шт)</t>
  </si>
  <si>
    <t>KRP-250018</t>
  </si>
  <si>
    <t>VER 130-150</t>
  </si>
  <si>
    <t>Хомут червячный 130-150мм  (100шт)</t>
  </si>
  <si>
    <t>KRP-250019</t>
  </si>
  <si>
    <t>VER 140-160</t>
  </si>
  <si>
    <t>Хомут червячный 140-160мм  (100шт)</t>
  </si>
  <si>
    <t>34.21 руб.</t>
  </si>
  <si>
    <t>Хомуты червячные с пластиковой ручкой</t>
  </si>
  <si>
    <t>KRP-240001</t>
  </si>
  <si>
    <t>VER 12-22C</t>
  </si>
  <si>
    <t>Хомут червячный с пластиковой ручкой 12-22мм (100/1200шт)</t>
  </si>
  <si>
    <t>KRP-240002</t>
  </si>
  <si>
    <t>VER 16-27C</t>
  </si>
  <si>
    <t>Хомут червячный с пластиковой ручкой 16-27мм (100/1200шт)</t>
  </si>
  <si>
    <t>KRP-240003</t>
  </si>
  <si>
    <t>VER 20-32C</t>
  </si>
  <si>
    <t>Хомут червячный с пластиковой ручкой 20-32мм  (1200шт)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</si>
</sst>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7413e63_86a6_11e9_8101_003048fd731b_312eecd4_49d5_11ea_810f_003048fd731b1.jpeg"/><Relationship Id="rId2" Type="http://schemas.openxmlformats.org/officeDocument/2006/relationships/image" Target="../media/a7413e67_86a6_11e9_8101_003048fd731b_312eecd3_49d5_11ea_810f_003048fd731b2.jpeg"/><Relationship Id="rId3" Type="http://schemas.openxmlformats.org/officeDocument/2006/relationships/image" Target="../media/a7413e6b_86a6_11e9_8101_003048fd731b_312eecd2_49d5_11ea_810f_003048fd731b3.jpeg"/><Relationship Id="rId4" Type="http://schemas.openxmlformats.org/officeDocument/2006/relationships/image" Target="../media/a7413e6f_86a6_11e9_8101_003048fd731b_312eecde_49d5_11ea_810f_003048fd731b4.jpeg"/><Relationship Id="rId5" Type="http://schemas.openxmlformats.org/officeDocument/2006/relationships/image" Target="../media/a7413e73_86a6_11e9_8101_003048fd731b_312eecdf_49d5_11ea_810f_003048fd731b5.jpeg"/><Relationship Id="rId6" Type="http://schemas.openxmlformats.org/officeDocument/2006/relationships/image" Target="../media/ae91e6fc_86a6_11e9_8101_003048fd731b_312eece0_49d5_11ea_810f_003048fd731b6.jpeg"/><Relationship Id="rId7" Type="http://schemas.openxmlformats.org/officeDocument/2006/relationships/image" Target="../media/ae91e700_86a6_11e9_8101_003048fd731b_312eece1_49d5_11ea_810f_003048fd731b7.jpeg"/><Relationship Id="rId8" Type="http://schemas.openxmlformats.org/officeDocument/2006/relationships/image" Target="../media/ae91e704_86a6_11e9_8101_003048fd731b_312eece2_49d5_11ea_810f_003048fd731b8.jpeg"/><Relationship Id="rId9" Type="http://schemas.openxmlformats.org/officeDocument/2006/relationships/image" Target="../media/ae91e708_86a6_11e9_8101_003048fd731b_312eecd9_49d5_11ea_810f_003048fd731b9.jpeg"/><Relationship Id="rId10" Type="http://schemas.openxmlformats.org/officeDocument/2006/relationships/image" Target="../media/ae91e70c_86a6_11e9_8101_003048fd731b_312eecda_49d5_11ea_810f_003048fd731b10.jpeg"/><Relationship Id="rId11" Type="http://schemas.openxmlformats.org/officeDocument/2006/relationships/image" Target="../media/ae91e710_86a6_11e9_8101_003048fd731b_312eecdb_49d5_11ea_810f_003048fd731b11.jpeg"/><Relationship Id="rId12" Type="http://schemas.openxmlformats.org/officeDocument/2006/relationships/image" Target="../media/ae91e714_86a6_11e9_8101_003048fd731b_312eecdc_49d5_11ea_810f_003048fd731b12.jpeg"/><Relationship Id="rId13" Type="http://schemas.openxmlformats.org/officeDocument/2006/relationships/image" Target="../media/ae91e718_86a6_11e9_8101_003048fd731b_312eecdd_49d5_11ea_810f_003048fd731b13.jpeg"/><Relationship Id="rId14" Type="http://schemas.openxmlformats.org/officeDocument/2006/relationships/image" Target="../media/ae91e71c_86a6_11e9_8101_003048fd731b_312eece3_49d5_11ea_810f_003048fd731b14.jpeg"/><Relationship Id="rId15" Type="http://schemas.openxmlformats.org/officeDocument/2006/relationships/image" Target="../media/64d238d3_86a5_11e9_8101_003048fd731b_d7f60b01_f955_11e9_810b_003048fd731b15.jpeg"/><Relationship Id="rId16" Type="http://schemas.openxmlformats.org/officeDocument/2006/relationships/image" Target="../media/64d238d6_86a5_11e9_8101_003048fd731b_d7f60b02_f955_11e9_810b_003048fd731b16.jpeg"/><Relationship Id="rId17" Type="http://schemas.openxmlformats.org/officeDocument/2006/relationships/image" Target="../media/64d238d9_86a5_11e9_8101_003048fd731b_d7f60b03_f955_11e9_810b_003048fd731b17.jpeg"/><Relationship Id="rId18" Type="http://schemas.openxmlformats.org/officeDocument/2006/relationships/image" Target="../media/64d238dc_86a5_11e9_8101_003048fd731b_d7f60b04_f955_11e9_810b_003048fd731b18.jpeg"/><Relationship Id="rId19" Type="http://schemas.openxmlformats.org/officeDocument/2006/relationships/image" Target="../media/64d238df_86a5_11e9_8101_003048fd731b_d7f60b05_f955_11e9_810b_003048fd731b19.jpeg"/><Relationship Id="rId20" Type="http://schemas.openxmlformats.org/officeDocument/2006/relationships/image" Target="../media/64d238e2_86a5_11e9_8101_003048fd731b_d7f60b06_f955_11e9_810b_003048fd731b20.jpeg"/><Relationship Id="rId21" Type="http://schemas.openxmlformats.org/officeDocument/2006/relationships/image" Target="../media/6d083b33_3466_11eb_81f3_003048fd731b_7e577799_c05c_11ee_a549_047c1617b14321.jpeg"/><Relationship Id="rId22" Type="http://schemas.openxmlformats.org/officeDocument/2006/relationships/image" Target="../media/a7413e4c_86a6_11e9_8101_003048fd731b_184f7cef_a549_11ee_a526_047c1617b14322.jpeg"/><Relationship Id="rId23" Type="http://schemas.openxmlformats.org/officeDocument/2006/relationships/image" Target="../media/a7413e58_86a6_11e9_8101_003048fd731b_184f7ce9_a549_11ee_a526_047c1617b14323.jpeg"/><Relationship Id="rId24" Type="http://schemas.openxmlformats.org/officeDocument/2006/relationships/image" Target="../media/72bbc789_7c9e_11ea_8111_003048fd731b_184f7cfb_a549_11ee_a526_047c1617b14324.jpeg"/><Relationship Id="rId25" Type="http://schemas.openxmlformats.org/officeDocument/2006/relationships/image" Target="../media/cfda74b3_f967_11e9_810b_003048fd731b_c20d3bf4_a581_11ee_a526_047c1617b14325.jpeg"/><Relationship Id="rId26" Type="http://schemas.openxmlformats.org/officeDocument/2006/relationships/image" Target="../media/cfda74b5_f967_11e9_810b_003048fd731b_c20d3bf5_a581_11ee_a526_047c1617b14326.jpeg"/><Relationship Id="rId27" Type="http://schemas.openxmlformats.org/officeDocument/2006/relationships/image" Target="../media/cfda74cf_f967_11e9_810b_003048fd731b_c20d3bfe_a581_11ee_a526_047c1617b14327.jpeg"/><Relationship Id="rId28" Type="http://schemas.openxmlformats.org/officeDocument/2006/relationships/image" Target="../media/cfda74d1_f967_11e9_810b_003048fd731b_c20d3bfb_a581_11ee_a526_047c1617b14328.jpeg"/><Relationship Id="rId29" Type="http://schemas.openxmlformats.org/officeDocument/2006/relationships/image" Target="../media/72bbc7d1_7c9e_11ea_8111_003048fd731b_34112379_a57f_11ee_a526_047c1617b14329.jpeg"/><Relationship Id="rId30" Type="http://schemas.openxmlformats.org/officeDocument/2006/relationships/image" Target="../media/72bbc7d3_7c9e_11ea_8111_003048fd731b_3411237a_a57f_11ee_a526_047c1617b14330.jpeg"/><Relationship Id="rId31" Type="http://schemas.openxmlformats.org/officeDocument/2006/relationships/image" Target="../media/72bbc7d5_7c9e_11ea_8111_003048fd731b_3411237b_a57f_11ee_a526_047c1617b14331.jpeg"/><Relationship Id="rId32" Type="http://schemas.openxmlformats.org/officeDocument/2006/relationships/image" Target="../media/72bbc7d7_7c9e_11ea_8111_003048fd731b_34112381_a57f_11ee_a526_047c1617b14332.jpeg"/><Relationship Id="rId33" Type="http://schemas.openxmlformats.org/officeDocument/2006/relationships/image" Target="../media/51fac731_2e50_11ec_8355_003048fd731b_3411237f_a57f_11ee_a526_047c1617b14333.jpeg"/><Relationship Id="rId34" Type="http://schemas.openxmlformats.org/officeDocument/2006/relationships/image" Target="../media/51fac733_2e50_11ec_8355_003048fd731b_34112380_a57f_11ee_a526_047c1617b14334.jpeg"/><Relationship Id="rId35" Type="http://schemas.openxmlformats.org/officeDocument/2006/relationships/image" Target="../media/51fac735_2e50_11ec_8355_003048fd731b_3411237c_a57f_11ee_a526_047c1617b14335.jpeg"/><Relationship Id="rId36" Type="http://schemas.openxmlformats.org/officeDocument/2006/relationships/image" Target="../media/51fac737_2e50_11ec_8355_003048fd731b_3411237d_a57f_11ee_a526_047c1617b14336.jpeg"/><Relationship Id="rId37" Type="http://schemas.openxmlformats.org/officeDocument/2006/relationships/image" Target="../media/51fac739_2e50_11ec_8355_003048fd731b_3411237e_a57f_11ee_a526_047c1617b14337.jpeg"/><Relationship Id="rId38" Type="http://schemas.openxmlformats.org/officeDocument/2006/relationships/image" Target="../media/51fac73b_2e50_11ec_8355_003048fd731b_34112376_a57f_11ee_a526_047c1617b14338.jpeg"/><Relationship Id="rId39" Type="http://schemas.openxmlformats.org/officeDocument/2006/relationships/image" Target="../media/51fac73d_2e50_11ec_8355_003048fd731b_34112377_a57f_11ee_a526_047c1617b14339.jpeg"/><Relationship Id="rId40" Type="http://schemas.openxmlformats.org/officeDocument/2006/relationships/image" Target="../media/9924ef12_96f2_11ed_a3bf_047c1617b143_20fe9cca_793a_11f0_a79f_047c1617b14340.jpeg"/><Relationship Id="rId41" Type="http://schemas.openxmlformats.org/officeDocument/2006/relationships/image" Target="../media/a7413e2d_86a6_11e9_8101_003048fd731b_312eecef_49d5_11ea_810f_003048fd731b41.jpeg"/><Relationship Id="rId42" Type="http://schemas.openxmlformats.org/officeDocument/2006/relationships/image" Target="../media/a7413e2f_86a6_11e9_8101_003048fd731b_312eecf1_49d5_11ea_810f_003048fd731b42.jpeg"/><Relationship Id="rId43" Type="http://schemas.openxmlformats.org/officeDocument/2006/relationships/image" Target="../media/a7413e31_86a6_11e9_8101_003048fd731b_20fe9cc6_793a_11f0_a79f_047c1617b14343.jpeg"/><Relationship Id="rId44" Type="http://schemas.openxmlformats.org/officeDocument/2006/relationships/image" Target="../media/a7413e35_86a6_11e9_8101_003048fd731b_312eecf2_49d5_11ea_810f_003048fd731b44.jpeg"/><Relationship Id="rId45" Type="http://schemas.openxmlformats.org/officeDocument/2006/relationships/image" Target="../media/a7413e37_86a6_11e9_8101_003048fd731b_312eecf3_49d5_11ea_810f_003048fd731b45.jpeg"/><Relationship Id="rId46" Type="http://schemas.openxmlformats.org/officeDocument/2006/relationships/image" Target="../media/a7413e39_86a6_11e9_8101_003048fd731b_312eecf4_49d5_11ea_810f_003048fd731b46.jpeg"/><Relationship Id="rId47" Type="http://schemas.openxmlformats.org/officeDocument/2006/relationships/image" Target="../media/a7413e3b_86a6_11e9_8101_003048fd731b_312eecf5_49d5_11ea_810f_003048fd731b47.jpeg"/><Relationship Id="rId48" Type="http://schemas.openxmlformats.org/officeDocument/2006/relationships/image" Target="../media/a7413e3d_86a6_11e9_8101_003048fd731b_312eecf6_49d5_11ea_810f_003048fd731b48.jpeg"/><Relationship Id="rId49" Type="http://schemas.openxmlformats.org/officeDocument/2006/relationships/image" Target="../media/060a0332_9886_11ed_a3c1_047c1617b143_4b3c1cdc_5a46_11f0_a775_047c1617b14349.jpeg"/><Relationship Id="rId50" Type="http://schemas.openxmlformats.org/officeDocument/2006/relationships/image" Target="../media/060a0334_9886_11ed_a3c1_047c1617b143_4b3c1cde_5a46_11f0_a775_047c1617b14350.jpeg"/><Relationship Id="rId51" Type="http://schemas.openxmlformats.org/officeDocument/2006/relationships/image" Target="../media/060a0336_9886_11ed_a3c1_047c1617b143_4b3c1ce0_5a46_11f0_a775_047c1617b14351.jpeg"/><Relationship Id="rId52" Type="http://schemas.openxmlformats.org/officeDocument/2006/relationships/image" Target="../media/060a0338_9886_11ed_a3c1_047c1617b143_4b3c1ce2_5a46_11f0_a775_047c1617b14352.jpeg"/><Relationship Id="rId53" Type="http://schemas.openxmlformats.org/officeDocument/2006/relationships/image" Target="../media/060a033a_9886_11ed_a3c1_047c1617b143_4b3c1ce4_5a46_11f0_a775_047c1617b14353.jpeg"/><Relationship Id="rId54" Type="http://schemas.openxmlformats.org/officeDocument/2006/relationships/image" Target="../media/060a033c_9886_11ed_a3c1_047c1617b143_4b3c1ce6_5a46_11f0_a775_047c1617b14354.jpeg"/><Relationship Id="rId55" Type="http://schemas.openxmlformats.org/officeDocument/2006/relationships/image" Target="../media/060a033e_9886_11ed_a3c1_047c1617b143_4b3c1ce8_5a46_11f0_a775_047c1617b14355.jpeg"/><Relationship Id="rId56" Type="http://schemas.openxmlformats.org/officeDocument/2006/relationships/image" Target="../media/060a0340_9886_11ed_a3c1_047c1617b143_4b3c1cea_5a46_11f0_a775_047c1617b14356.jpeg"/><Relationship Id="rId57" Type="http://schemas.openxmlformats.org/officeDocument/2006/relationships/image" Target="../media/89056010_9b51_11ed_a3c4_047c1617b143_c75a16b3_f115_11ee_a58b_047c1617b14357.jpeg"/><Relationship Id="rId58" Type="http://schemas.openxmlformats.org/officeDocument/2006/relationships/image" Target="../media/89056012_9b51_11ed_a3c4_047c1617b143_c75a16b4_f115_11ee_a58b_047c1617b14358.jpeg"/><Relationship Id="rId59" Type="http://schemas.openxmlformats.org/officeDocument/2006/relationships/image" Target="../media/89056014_9b51_11ed_a3c4_047c1617b143_c75a16b6_f115_11ee_a58b_047c1617b14359.jpeg"/><Relationship Id="rId60" Type="http://schemas.openxmlformats.org/officeDocument/2006/relationships/image" Target="../media/ae91e722_86a6_11e9_8101_003048fd731b_312eecfd_49d5_11ea_810f_003048fd731b60.jpeg"/><Relationship Id="rId61" Type="http://schemas.openxmlformats.org/officeDocument/2006/relationships/image" Target="../media/ae91e724_86a6_11e9_8101_003048fd731b_312eecfe_49d5_11ea_810f_003048fd731b61.jpeg"/><Relationship Id="rId62" Type="http://schemas.openxmlformats.org/officeDocument/2006/relationships/image" Target="../media/ae91e726_86a6_11e9_8101_003048fd731b_312eecff_49d5_11ea_810f_003048fd731b62.jpeg"/><Relationship Id="rId63" Type="http://schemas.openxmlformats.org/officeDocument/2006/relationships/image" Target="../media/ae91e728_86a6_11e9_8101_003048fd731b_312eed00_49d5_11ea_810f_003048fd731b63.jpeg"/><Relationship Id="rId64" Type="http://schemas.openxmlformats.org/officeDocument/2006/relationships/image" Target="../media/ae91e72a_86a6_11e9_8101_003048fd731b_312eed01_49d5_11ea_810f_003048fd731b64.jpeg"/><Relationship Id="rId65" Type="http://schemas.openxmlformats.org/officeDocument/2006/relationships/image" Target="../media/ae91e72c_86a6_11e9_8101_003048fd731b_312eed02_49d5_11ea_810f_003048fd731b65.jpeg"/><Relationship Id="rId66" Type="http://schemas.openxmlformats.org/officeDocument/2006/relationships/image" Target="../media/ae91e72e_86a6_11e9_8101_003048fd731b_312eed03_49d5_11ea_810f_003048fd731b66.jpeg"/><Relationship Id="rId67" Type="http://schemas.openxmlformats.org/officeDocument/2006/relationships/image" Target="../media/ae91e730_86a6_11e9_8101_003048fd731b_312eed04_49d5_11ea_810f_003048fd731b67.jpeg"/><Relationship Id="rId68" Type="http://schemas.openxmlformats.org/officeDocument/2006/relationships/image" Target="../media/ae91e732_86a6_11e9_8101_003048fd731b_312eecfc_49d5_11ea_810f_003048fd731b68.jpeg"/><Relationship Id="rId69" Type="http://schemas.openxmlformats.org/officeDocument/2006/relationships/image" Target="../media/e825a84e_3767_11ea_810f_003048fd731b_cfd3363c_41a5_11ea_810f_003048fd731b69.png"/><Relationship Id="rId70" Type="http://schemas.openxmlformats.org/officeDocument/2006/relationships/image" Target="../media/e825a850_3767_11ea_810f_003048fd731b_cfd3363d_41a5_11ea_810f_003048fd731b70.png"/><Relationship Id="rId71" Type="http://schemas.openxmlformats.org/officeDocument/2006/relationships/image" Target="../media/e825a852_3767_11ea_810f_003048fd731b_cfd3363e_41a5_11ea_810f_003048fd731b71.png"/><Relationship Id="rId72" Type="http://schemas.openxmlformats.org/officeDocument/2006/relationships/image" Target="../media/e825a854_3767_11ea_810f_003048fd731b_cfd3363f_41a5_11ea_810f_003048fd731b72.png"/><Relationship Id="rId73" Type="http://schemas.openxmlformats.org/officeDocument/2006/relationships/image" Target="../media/e825a856_3767_11ea_810f_003048fd731b_cfd33640_41a5_11ea_810f_003048fd731b73.png"/><Relationship Id="rId74" Type="http://schemas.openxmlformats.org/officeDocument/2006/relationships/image" Target="../media/e825a858_3767_11ea_810f_003048fd731b_cfd33641_41a5_11ea_810f_003048fd731b74.png"/><Relationship Id="rId75" Type="http://schemas.openxmlformats.org/officeDocument/2006/relationships/image" Target="../media/e825a85a_3767_11ea_810f_003048fd731b_cfd33642_41a5_11ea_810f_003048fd731b75.png"/><Relationship Id="rId76" Type="http://schemas.openxmlformats.org/officeDocument/2006/relationships/image" Target="../media/e825a85c_3767_11ea_810f_003048fd731b_cfd33643_41a5_11ea_810f_003048fd731b76.png"/><Relationship Id="rId77" Type="http://schemas.openxmlformats.org/officeDocument/2006/relationships/image" Target="../media/e825a85e_3767_11ea_810f_003048fd731b_cfd33644_41a5_11ea_810f_003048fd731b77.png"/><Relationship Id="rId78" Type="http://schemas.openxmlformats.org/officeDocument/2006/relationships/image" Target="../media/e825a860_3767_11ea_810f_003048fd731b_cfd33645_41a5_11ea_810f_003048fd731b78.png"/><Relationship Id="rId79" Type="http://schemas.openxmlformats.org/officeDocument/2006/relationships/image" Target="../media/e825a862_3767_11ea_810f_003048fd731b_cfd33646_41a5_11ea_810f_003048fd731b79.png"/><Relationship Id="rId80" Type="http://schemas.openxmlformats.org/officeDocument/2006/relationships/image" Target="../media/e825a864_3767_11ea_810f_003048fd731b_cfd33647_41a5_11ea_810f_003048fd731b80.png"/><Relationship Id="rId81" Type="http://schemas.openxmlformats.org/officeDocument/2006/relationships/image" Target="../media/e825a866_3767_11ea_810f_003048fd731b_cfd33648_41a5_11ea_810f_003048fd731b81.png"/><Relationship Id="rId82" Type="http://schemas.openxmlformats.org/officeDocument/2006/relationships/image" Target="../media/e825a868_3767_11ea_810f_003048fd731b_cfd33649_41a5_11ea_810f_003048fd731b82.png"/><Relationship Id="rId83" Type="http://schemas.openxmlformats.org/officeDocument/2006/relationships/image" Target="../media/e825a86a_3767_11ea_810f_003048fd731b_cfd3364a_41a5_11ea_810f_003048fd731b83.png"/><Relationship Id="rId84" Type="http://schemas.openxmlformats.org/officeDocument/2006/relationships/image" Target="../media/e825a86c_3767_11ea_810f_003048fd731b_cfd3364b_41a5_11ea_810f_003048fd731b84.png"/><Relationship Id="rId85" Type="http://schemas.openxmlformats.org/officeDocument/2006/relationships/image" Target="../media/e825a86e_3767_11ea_810f_003048fd731b_cfd3364c_41a5_11ea_810f_003048fd731b85.png"/><Relationship Id="rId86" Type="http://schemas.openxmlformats.org/officeDocument/2006/relationships/image" Target="../media/e825a870_3767_11ea_810f_003048fd731b_cfd3364d_41a5_11ea_810f_003048fd731b86.png"/><Relationship Id="rId87" Type="http://schemas.openxmlformats.org/officeDocument/2006/relationships/image" Target="../media/e825a872_3767_11ea_810f_003048fd731b_cfd3364e_41a5_11ea_810f_003048fd731b87.png"/><Relationship Id="rId88" Type="http://schemas.openxmlformats.org/officeDocument/2006/relationships/image" Target="../media/e825a874_3767_11ea_810f_003048fd731b_cfd3364f_41a5_11ea_810f_003048fd731b88.png"/><Relationship Id="rId89" Type="http://schemas.openxmlformats.org/officeDocument/2006/relationships/image" Target="../media/e825a876_3767_11ea_810f_003048fd731b_cfd33650_41a5_11ea_810f_003048fd731b89.png"/><Relationship Id="rId90" Type="http://schemas.openxmlformats.org/officeDocument/2006/relationships/image" Target="../media/e825a878_3767_11ea_810f_003048fd731b_cfd33651_41a5_11ea_810f_003048fd731b90.png"/><Relationship Id="rId91" Type="http://schemas.openxmlformats.org/officeDocument/2006/relationships/image" Target="../media/e825a87a_3767_11ea_810f_003048fd731b_cfd33652_41a5_11ea_810f_003048fd731b91.png"/><Relationship Id="rId92" Type="http://schemas.openxmlformats.org/officeDocument/2006/relationships/image" Target="../media/e825a87c_3767_11ea_810f_003048fd731b_cfd33653_41a5_11ea_810f_003048fd731b92.png"/><Relationship Id="rId93" Type="http://schemas.openxmlformats.org/officeDocument/2006/relationships/image" Target="../media/e825a87e_3767_11ea_810f_003048fd731b_cfd33654_41a5_11ea_810f_003048fd731b93.png"/><Relationship Id="rId94" Type="http://schemas.openxmlformats.org/officeDocument/2006/relationships/image" Target="../media/e825a880_3767_11ea_810f_003048fd731b_cfd33655_41a5_11ea_810f_003048fd731b94.png"/><Relationship Id="rId95" Type="http://schemas.openxmlformats.org/officeDocument/2006/relationships/image" Target="../media/e825a882_3767_11ea_810f_003048fd731b_cfd33656_41a5_11ea_810f_003048fd731b95.png"/><Relationship Id="rId96" Type="http://schemas.openxmlformats.org/officeDocument/2006/relationships/image" Target="../media/e825a884_3767_11ea_810f_003048fd731b_cfd33657_41a5_11ea_810f_003048fd731b96.png"/><Relationship Id="rId97" Type="http://schemas.openxmlformats.org/officeDocument/2006/relationships/image" Target="../media/e825a886_3767_11ea_810f_003048fd731b_cfd33658_41a5_11ea_810f_003048fd731b97.png"/><Relationship Id="rId98" Type="http://schemas.openxmlformats.org/officeDocument/2006/relationships/image" Target="../media/e825a888_3767_11ea_810f_003048fd731b_cfd33659_41a5_11ea_810f_003048fd731b98.png"/><Relationship Id="rId99" Type="http://schemas.openxmlformats.org/officeDocument/2006/relationships/image" Target="../media/e825a88a_3767_11ea_810f_003048fd731b_cfd3365a_41a5_11ea_810f_003048fd731b99.png"/><Relationship Id="rId100" Type="http://schemas.openxmlformats.org/officeDocument/2006/relationships/image" Target="../media/e825a88c_3767_11ea_810f_003048fd731b_cfd3365b_41a5_11ea_810f_003048fd731b100.png"/><Relationship Id="rId101" Type="http://schemas.openxmlformats.org/officeDocument/2006/relationships/image" Target="../media/e825a88e_3767_11ea_810f_003048fd731b_cfd3365c_41a5_11ea_810f_003048fd731b101.png"/><Relationship Id="rId102" Type="http://schemas.openxmlformats.org/officeDocument/2006/relationships/image" Target="../media/e825a890_3767_11ea_810f_003048fd731b_cfd3365d_41a5_11ea_810f_003048fd731b102.png"/><Relationship Id="rId103" Type="http://schemas.openxmlformats.org/officeDocument/2006/relationships/image" Target="../media/e825a828_3767_11ea_810f_003048fd731b_cfd33626_41a5_11ea_810f_003048fd731b103.png"/><Relationship Id="rId104" Type="http://schemas.openxmlformats.org/officeDocument/2006/relationships/image" Target="../media/e825a82a_3767_11ea_810f_003048fd731b_cfd33627_41a5_11ea_810f_003048fd731b104.png"/><Relationship Id="rId105" Type="http://schemas.openxmlformats.org/officeDocument/2006/relationships/image" Target="../media/e825a82c_3767_11ea_810f_003048fd731b_cfd33628_41a5_11ea_810f_003048fd731b105.png"/><Relationship Id="rId106" Type="http://schemas.openxmlformats.org/officeDocument/2006/relationships/image" Target="../media/e825a82e_3767_11ea_810f_003048fd731b_cfd33629_41a5_11ea_810f_003048fd731b106.png"/><Relationship Id="rId107" Type="http://schemas.openxmlformats.org/officeDocument/2006/relationships/image" Target="../media/e825a830_3767_11ea_810f_003048fd731b_cfd3362a_41a5_11ea_810f_003048fd731b107.png"/><Relationship Id="rId108" Type="http://schemas.openxmlformats.org/officeDocument/2006/relationships/image" Target="../media/e825a832_3767_11ea_810f_003048fd731b_cfd3362b_41a5_11ea_810f_003048fd731b108.png"/><Relationship Id="rId109" Type="http://schemas.openxmlformats.org/officeDocument/2006/relationships/image" Target="../media/e825a834_3767_11ea_810f_003048fd731b_cfd3362c_41a5_11ea_810f_003048fd731b109.png"/><Relationship Id="rId110" Type="http://schemas.openxmlformats.org/officeDocument/2006/relationships/image" Target="../media/e825a836_3767_11ea_810f_003048fd731b_cfd3362d_41a5_11ea_810f_003048fd731b110.png"/><Relationship Id="rId111" Type="http://schemas.openxmlformats.org/officeDocument/2006/relationships/image" Target="../media/e825a838_3767_11ea_810f_003048fd731b_cfd3362e_41a5_11ea_810f_003048fd731b111.png"/><Relationship Id="rId112" Type="http://schemas.openxmlformats.org/officeDocument/2006/relationships/image" Target="../media/e825a83a_3767_11ea_810f_003048fd731b_cfd3362f_41a5_11ea_810f_003048fd731b112.png"/><Relationship Id="rId113" Type="http://schemas.openxmlformats.org/officeDocument/2006/relationships/image" Target="../media/e825a83c_3767_11ea_810f_003048fd731b_cfd33630_41a5_11ea_810f_003048fd731b113.png"/><Relationship Id="rId114" Type="http://schemas.openxmlformats.org/officeDocument/2006/relationships/image" Target="../media/e825a83e_3767_11ea_810f_003048fd731b_cfd33631_41a5_11ea_810f_003048fd731b114.png"/><Relationship Id="rId115" Type="http://schemas.openxmlformats.org/officeDocument/2006/relationships/image" Target="../media/e825a840_3767_11ea_810f_003048fd731b_cfd33632_41a5_11ea_810f_003048fd731b115.png"/><Relationship Id="rId116" Type="http://schemas.openxmlformats.org/officeDocument/2006/relationships/image" Target="../media/e825a842_3767_11ea_810f_003048fd731b_cfd33633_41a5_11ea_810f_003048fd731b116.png"/><Relationship Id="rId117" Type="http://schemas.openxmlformats.org/officeDocument/2006/relationships/image" Target="../media/e825a844_3767_11ea_810f_003048fd731b_cfd33634_41a5_11ea_810f_003048fd731b117.png"/><Relationship Id="rId118" Type="http://schemas.openxmlformats.org/officeDocument/2006/relationships/image" Target="../media/e825a846_3767_11ea_810f_003048fd731b_cfd33635_41a5_11ea_810f_003048fd731b118.png"/><Relationship Id="rId119" Type="http://schemas.openxmlformats.org/officeDocument/2006/relationships/image" Target="../media/e825a848_3767_11ea_810f_003048fd731b_cfd33636_41a5_11ea_810f_003048fd731b119.png"/><Relationship Id="rId120" Type="http://schemas.openxmlformats.org/officeDocument/2006/relationships/image" Target="../media/e825a84a_3767_11ea_810f_003048fd731b_cfd33637_41a5_11ea_810f_003048fd731b120.png"/><Relationship Id="rId121" Type="http://schemas.openxmlformats.org/officeDocument/2006/relationships/image" Target="../media/e825a84c_3767_11ea_810f_003048fd731b_cfd33638_41a5_11ea_810f_003048fd731b121.png"/><Relationship Id="rId122" Type="http://schemas.openxmlformats.org/officeDocument/2006/relationships/image" Target="../media/e825a822_3767_11ea_810f_003048fd731b_cfd33639_41a5_11ea_810f_003048fd731b122.png"/><Relationship Id="rId123" Type="http://schemas.openxmlformats.org/officeDocument/2006/relationships/image" Target="../media/e825a824_3767_11ea_810f_003048fd731b_cfd3363a_41a5_11ea_810f_003048fd731b123.png"/><Relationship Id="rId124" Type="http://schemas.openxmlformats.org/officeDocument/2006/relationships/image" Target="../media/e825a826_3767_11ea_810f_003048fd731b_cfd3363b_41a5_11ea_810f_003048fd731b12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0" name="Image_46" descr="Image_46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1" name="Image_49" descr="Image_49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2" name="Image_50" descr="Image_50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3" name="Image_51" descr="Image_51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4" name="Image_52" descr="Image_52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5" name="Image_53" descr="Image_53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6" name="Image_54" descr="Image_54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7" name="Image_55" descr="Image_55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8" name="Image_56" descr="Image_56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9" name="Image_57" descr="Image_57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0" name="Image_58" descr="Image_58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1" name="Image_59" descr="Image_59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2" name="Image_60" descr="Image_60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3" name="Image_61" descr="Image_61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4" name="Image_62" descr="Image_62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5" name="Image_63" descr="Image_63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6" name="Image_64" descr="Image_64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7" name="Image_65" descr="Image_65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8" name="Image_66" descr="Image_66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9" name="Image_67" descr="Image_67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0" name="Image_69" descr="Image_69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1" name="Image_70" descr="Image_70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2" name="Image_71" descr="Image_71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3" name="Image_72" descr="Image_72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4" name="Image_73" descr="Image_73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5" name="Image_74" descr="Image_74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6" name="Image_75" descr="Image_75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7" name="Image_76" descr="Image_76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8" name="Image_77" descr="Image_77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381125"/>
    <xdr:pic>
      <xdr:nvPicPr>
        <xdr:cNvPr id="69" name="Image_79" descr="Image_79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381125"/>
    <xdr:pic>
      <xdr:nvPicPr>
        <xdr:cNvPr id="70" name="Image_80" descr="Image_80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381125"/>
    <xdr:pic>
      <xdr:nvPicPr>
        <xdr:cNvPr id="71" name="Image_81" descr="Image_81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381125"/>
    <xdr:pic>
      <xdr:nvPicPr>
        <xdr:cNvPr id="72" name="Image_82" descr="Image_82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381125"/>
    <xdr:pic>
      <xdr:nvPicPr>
        <xdr:cNvPr id="73" name="Image_83" descr="Image_83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381125"/>
    <xdr:pic>
      <xdr:nvPicPr>
        <xdr:cNvPr id="74" name="Image_84" descr="Image_84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381125"/>
    <xdr:pic>
      <xdr:nvPicPr>
        <xdr:cNvPr id="75" name="Image_85" descr="Image_85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381125"/>
    <xdr:pic>
      <xdr:nvPicPr>
        <xdr:cNvPr id="76" name="Image_86" descr="Image_86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381125"/>
    <xdr:pic>
      <xdr:nvPicPr>
        <xdr:cNvPr id="77" name="Image_87" descr="Image_87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381125"/>
    <xdr:pic>
      <xdr:nvPicPr>
        <xdr:cNvPr id="78" name="Image_88" descr="Image_88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381125"/>
    <xdr:pic>
      <xdr:nvPicPr>
        <xdr:cNvPr id="79" name="Image_89" descr="Image_89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381125"/>
    <xdr:pic>
      <xdr:nvPicPr>
        <xdr:cNvPr id="80" name="Image_90" descr="Image_90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381125"/>
    <xdr:pic>
      <xdr:nvPicPr>
        <xdr:cNvPr id="81" name="Image_91" descr="Image_91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381125"/>
    <xdr:pic>
      <xdr:nvPicPr>
        <xdr:cNvPr id="82" name="Image_92" descr="Image_92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381125"/>
    <xdr:pic>
      <xdr:nvPicPr>
        <xdr:cNvPr id="83" name="Image_93" descr="Image_93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381125"/>
    <xdr:pic>
      <xdr:nvPicPr>
        <xdr:cNvPr id="84" name="Image_94" descr="Image_94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381125"/>
    <xdr:pic>
      <xdr:nvPicPr>
        <xdr:cNvPr id="85" name="Image_95" descr="Image_95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381125"/>
    <xdr:pic>
      <xdr:nvPicPr>
        <xdr:cNvPr id="86" name="Image_96" descr="Image_96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381125"/>
    <xdr:pic>
      <xdr:nvPicPr>
        <xdr:cNvPr id="87" name="Image_97" descr="Image_97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381125"/>
    <xdr:pic>
      <xdr:nvPicPr>
        <xdr:cNvPr id="88" name="Image_98" descr="Image_98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381125"/>
    <xdr:pic>
      <xdr:nvPicPr>
        <xdr:cNvPr id="89" name="Image_99" descr="Image_99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381125"/>
    <xdr:pic>
      <xdr:nvPicPr>
        <xdr:cNvPr id="90" name="Image_100" descr="Image_100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381125"/>
    <xdr:pic>
      <xdr:nvPicPr>
        <xdr:cNvPr id="91" name="Image_101" descr="Image_101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381125"/>
    <xdr:pic>
      <xdr:nvPicPr>
        <xdr:cNvPr id="92" name="Image_102" descr="Image_102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381125"/>
    <xdr:pic>
      <xdr:nvPicPr>
        <xdr:cNvPr id="93" name="Image_103" descr="Image_103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381125"/>
    <xdr:pic>
      <xdr:nvPicPr>
        <xdr:cNvPr id="94" name="Image_104" descr="Image_104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381125"/>
    <xdr:pic>
      <xdr:nvPicPr>
        <xdr:cNvPr id="95" name="Image_105" descr="Image_105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381125"/>
    <xdr:pic>
      <xdr:nvPicPr>
        <xdr:cNvPr id="96" name="Image_106" descr="Image_106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381125"/>
    <xdr:pic>
      <xdr:nvPicPr>
        <xdr:cNvPr id="97" name="Image_107" descr="Image_107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381125"/>
    <xdr:pic>
      <xdr:nvPicPr>
        <xdr:cNvPr id="98" name="Image_108" descr="Image_108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381125"/>
    <xdr:pic>
      <xdr:nvPicPr>
        <xdr:cNvPr id="99" name="Image_109" descr="Image_109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381125"/>
    <xdr:pic>
      <xdr:nvPicPr>
        <xdr:cNvPr id="100" name="Image_110" descr="Image_110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381125"/>
    <xdr:pic>
      <xdr:nvPicPr>
        <xdr:cNvPr id="101" name="Image_111" descr="Image_111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381125"/>
    <xdr:pic>
      <xdr:nvPicPr>
        <xdr:cNvPr id="102" name="Image_112" descr="Image_112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3" name="Image_114" descr="Image_114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4" name="Image_115" descr="Image_115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5" name="Image_116" descr="Image_116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6" name="Image_117" descr="Image_117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7" name="Image_118" descr="Image_118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8" name="Image_119" descr="Image_119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9" name="Image_120" descr="Image_120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0" name="Image_121" descr="Image_121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1" name="Image_122" descr="Image_122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2" name="Image_123" descr="Image_123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3" name="Image_124" descr="Image_124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4" name="Image_125" descr="Image_125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5" name="Image_126" descr="Image_126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6" name="Image_127" descr="Image_127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7" name="Image_128" descr="Image_128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18" name="Image_129" descr="Image_129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19" name="Image_130" descr="Image_130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0" name="Image_131" descr="Image_131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1" name="Image_132" descr="Image_132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276350"/>
    <xdr:pic>
      <xdr:nvPicPr>
        <xdr:cNvPr id="122" name="Image_134" descr="Image_134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276350"/>
    <xdr:pic>
      <xdr:nvPicPr>
        <xdr:cNvPr id="123" name="Image_135" descr="Image_135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276350"/>
    <xdr:pic>
      <xdr:nvPicPr>
        <xdr:cNvPr id="124" name="Image_136" descr="Image_136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3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SUM(J2:J136)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822655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J5*10.50</f>
        <v>0</v>
      </c>
      <c r="L5" s="5"/>
    </row>
    <row r="6" spans="1:12" customHeight="1" ht="105" outlineLevel="4">
      <c r="A6" s="1"/>
      <c r="B6" s="1">
        <v>822656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0</v>
      </c>
      <c r="H6" s="2">
        <v>0</v>
      </c>
      <c r="I6" s="1">
        <v>0</v>
      </c>
      <c r="J6" s="3" t="s">
        <v>18</v>
      </c>
      <c r="K6" s="2" t="str">
        <f>J6*15.20</f>
        <v>0</v>
      </c>
      <c r="L6" s="5"/>
    </row>
    <row r="7" spans="1:12" customHeight="1" ht="105" outlineLevel="4">
      <c r="A7" s="1"/>
      <c r="B7" s="1">
        <v>822657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0</v>
      </c>
      <c r="H7" s="2">
        <v>0</v>
      </c>
      <c r="I7" s="1">
        <v>0</v>
      </c>
      <c r="J7" s="3" t="s">
        <v>18</v>
      </c>
      <c r="K7" s="2" t="str">
        <f>J7*11.50</f>
        <v>0</v>
      </c>
      <c r="L7" s="5"/>
    </row>
    <row r="8" spans="1:12" customHeight="1" ht="105" outlineLevel="4">
      <c r="A8" s="1"/>
      <c r="B8" s="1">
        <v>822658</v>
      </c>
      <c r="C8" s="1" t="s">
        <v>27</v>
      </c>
      <c r="D8" s="1"/>
      <c r="E8" s="2" t="s">
        <v>28</v>
      </c>
      <c r="F8" s="2" t="s">
        <v>29</v>
      </c>
      <c r="G8" s="2" t="s">
        <v>30</v>
      </c>
      <c r="H8" s="2" t="s">
        <v>31</v>
      </c>
      <c r="I8" s="1">
        <v>0</v>
      </c>
      <c r="J8" s="3" t="s">
        <v>18</v>
      </c>
      <c r="K8" s="2" t="str">
        <f>J8*5.50</f>
        <v>0</v>
      </c>
      <c r="L8" s="5"/>
    </row>
    <row r="9" spans="1:12" customHeight="1" ht="105" outlineLevel="4">
      <c r="A9" s="1"/>
      <c r="B9" s="1">
        <v>822659</v>
      </c>
      <c r="C9" s="1" t="s">
        <v>32</v>
      </c>
      <c r="D9" s="1"/>
      <c r="E9" s="2" t="s">
        <v>33</v>
      </c>
      <c r="F9" s="2" t="s">
        <v>34</v>
      </c>
      <c r="G9" s="2" t="s">
        <v>35</v>
      </c>
      <c r="H9" s="2" t="s">
        <v>31</v>
      </c>
      <c r="I9" s="1">
        <v>0</v>
      </c>
      <c r="J9" s="3" t="s">
        <v>18</v>
      </c>
      <c r="K9" s="2" t="str">
        <f>J9*6.90</f>
        <v>0</v>
      </c>
      <c r="L9" s="5"/>
    </row>
    <row r="10" spans="1:12" customHeight="1" ht="105" outlineLevel="4">
      <c r="A10" s="1"/>
      <c r="B10" s="1">
        <v>822660</v>
      </c>
      <c r="C10" s="1" t="s">
        <v>36</v>
      </c>
      <c r="D10" s="1"/>
      <c r="E10" s="2" t="s">
        <v>37</v>
      </c>
      <c r="F10" s="2" t="s">
        <v>38</v>
      </c>
      <c r="G10" s="2" t="s">
        <v>39</v>
      </c>
      <c r="H10" s="2" t="s">
        <v>31</v>
      </c>
      <c r="I10" s="1">
        <v>0</v>
      </c>
      <c r="J10" s="3" t="s">
        <v>18</v>
      </c>
      <c r="K10" s="2" t="str">
        <f>J10*8.70</f>
        <v>0</v>
      </c>
      <c r="L10" s="5"/>
    </row>
    <row r="11" spans="1:12" customHeight="1" ht="105" outlineLevel="4">
      <c r="A11" s="1"/>
      <c r="B11" s="1">
        <v>822661</v>
      </c>
      <c r="C11" s="1" t="s">
        <v>40</v>
      </c>
      <c r="D11" s="1"/>
      <c r="E11" s="2" t="s">
        <v>41</v>
      </c>
      <c r="F11" s="2" t="s">
        <v>42</v>
      </c>
      <c r="G11" s="2" t="s">
        <v>39</v>
      </c>
      <c r="H11" s="2" t="s">
        <v>30</v>
      </c>
      <c r="I11" s="1">
        <v>0</v>
      </c>
      <c r="J11" s="3" t="s">
        <v>18</v>
      </c>
      <c r="K11" s="2" t="str">
        <f>J11*15.00</f>
        <v>0</v>
      </c>
      <c r="L11" s="5"/>
    </row>
    <row r="12" spans="1:12" customHeight="1" ht="105" outlineLevel="4">
      <c r="A12" s="1"/>
      <c r="B12" s="1">
        <v>822662</v>
      </c>
      <c r="C12" s="1" t="s">
        <v>43</v>
      </c>
      <c r="D12" s="1"/>
      <c r="E12" s="2" t="s">
        <v>44</v>
      </c>
      <c r="F12" s="2" t="s">
        <v>45</v>
      </c>
      <c r="G12" s="2" t="s">
        <v>46</v>
      </c>
      <c r="H12" s="2" t="s">
        <v>30</v>
      </c>
      <c r="I12" s="1">
        <v>0</v>
      </c>
      <c r="J12" s="3" t="s">
        <v>18</v>
      </c>
      <c r="K12" s="2" t="str">
        <f>J12*19.80</f>
        <v>0</v>
      </c>
      <c r="L12" s="5"/>
    </row>
    <row r="13" spans="1:12" customHeight="1" ht="105" outlineLevel="4">
      <c r="A13" s="1"/>
      <c r="B13" s="1">
        <v>822663</v>
      </c>
      <c r="C13" s="1" t="s">
        <v>47</v>
      </c>
      <c r="D13" s="1"/>
      <c r="E13" s="2" t="s">
        <v>48</v>
      </c>
      <c r="F13" s="2" t="s">
        <v>49</v>
      </c>
      <c r="G13" s="2" t="s">
        <v>30</v>
      </c>
      <c r="H13" s="2" t="s">
        <v>31</v>
      </c>
      <c r="I13" s="1">
        <v>0</v>
      </c>
      <c r="J13" s="3" t="s">
        <v>18</v>
      </c>
      <c r="K13" s="2" t="str">
        <f>J13*2.70</f>
        <v>0</v>
      </c>
      <c r="L13" s="5"/>
    </row>
    <row r="14" spans="1:12" customHeight="1" ht="105" outlineLevel="4">
      <c r="A14" s="1"/>
      <c r="B14" s="1">
        <v>822664</v>
      </c>
      <c r="C14" s="1" t="s">
        <v>50</v>
      </c>
      <c r="D14" s="1"/>
      <c r="E14" s="2" t="s">
        <v>51</v>
      </c>
      <c r="F14" s="2" t="s">
        <v>52</v>
      </c>
      <c r="G14" s="2" t="s">
        <v>30</v>
      </c>
      <c r="H14" s="2" t="s">
        <v>31</v>
      </c>
      <c r="I14" s="1">
        <v>0</v>
      </c>
      <c r="J14" s="3" t="s">
        <v>18</v>
      </c>
      <c r="K14" s="2" t="str">
        <f>J14*3.40</f>
        <v>0</v>
      </c>
      <c r="L14" s="5"/>
    </row>
    <row r="15" spans="1:12" customHeight="1" ht="105" outlineLevel="4">
      <c r="A15" s="1"/>
      <c r="B15" s="1">
        <v>822665</v>
      </c>
      <c r="C15" s="1" t="s">
        <v>53</v>
      </c>
      <c r="D15" s="1"/>
      <c r="E15" s="2" t="s">
        <v>54</v>
      </c>
      <c r="F15" s="2" t="s">
        <v>55</v>
      </c>
      <c r="G15" s="2" t="s">
        <v>30</v>
      </c>
      <c r="H15" s="2" t="s">
        <v>31</v>
      </c>
      <c r="I15" s="1">
        <v>0</v>
      </c>
      <c r="J15" s="3" t="s">
        <v>18</v>
      </c>
      <c r="K15" s="2" t="str">
        <f>J15*4.60</f>
        <v>0</v>
      </c>
      <c r="L15" s="5"/>
    </row>
    <row r="16" spans="1:12" customHeight="1" ht="105" outlineLevel="4">
      <c r="A16" s="1"/>
      <c r="B16" s="1">
        <v>822666</v>
      </c>
      <c r="C16" s="1" t="s">
        <v>56</v>
      </c>
      <c r="D16" s="1"/>
      <c r="E16" s="2" t="s">
        <v>57</v>
      </c>
      <c r="F16" s="2" t="s">
        <v>29</v>
      </c>
      <c r="G16" s="2" t="s">
        <v>30</v>
      </c>
      <c r="H16" s="2" t="s">
        <v>31</v>
      </c>
      <c r="I16" s="1">
        <v>0</v>
      </c>
      <c r="J16" s="3" t="s">
        <v>18</v>
      </c>
      <c r="K16" s="2" t="str">
        <f>J16*5.50</f>
        <v>0</v>
      </c>
      <c r="L16" s="5"/>
    </row>
    <row r="17" spans="1:12" customHeight="1" ht="105" outlineLevel="4">
      <c r="A17" s="1"/>
      <c r="B17" s="1">
        <v>822667</v>
      </c>
      <c r="C17" s="1" t="s">
        <v>58</v>
      </c>
      <c r="D17" s="1"/>
      <c r="E17" s="2" t="s">
        <v>59</v>
      </c>
      <c r="F17" s="2" t="s">
        <v>60</v>
      </c>
      <c r="G17" s="2" t="s">
        <v>39</v>
      </c>
      <c r="H17" s="2" t="s">
        <v>30</v>
      </c>
      <c r="I17" s="1">
        <v>0</v>
      </c>
      <c r="J17" s="3" t="s">
        <v>18</v>
      </c>
      <c r="K17" s="2" t="str">
        <f>J17*8.10</f>
        <v>0</v>
      </c>
      <c r="L17" s="5"/>
    </row>
    <row r="18" spans="1:12" customHeight="1" ht="105" outlineLevel="4">
      <c r="A18" s="1"/>
      <c r="B18" s="1">
        <v>822668</v>
      </c>
      <c r="C18" s="1" t="s">
        <v>61</v>
      </c>
      <c r="D18" s="1" t="s">
        <v>62</v>
      </c>
      <c r="E18" s="2" t="s">
        <v>63</v>
      </c>
      <c r="F18" s="2" t="s">
        <v>64</v>
      </c>
      <c r="G18" s="2" t="s">
        <v>39</v>
      </c>
      <c r="H18" s="2" t="s">
        <v>30</v>
      </c>
      <c r="I18" s="1">
        <v>0</v>
      </c>
      <c r="J18" s="3" t="s">
        <v>18</v>
      </c>
      <c r="K18" s="2" t="str">
        <f>J18*5.30</f>
        <v>0</v>
      </c>
      <c r="L18" s="5"/>
    </row>
    <row r="19" spans="1:12" customHeight="1" ht="105" outlineLevel="4">
      <c r="A19" s="1"/>
      <c r="B19" s="1">
        <v>828867</v>
      </c>
      <c r="C19" s="1" t="s">
        <v>65</v>
      </c>
      <c r="D19" s="1"/>
      <c r="E19" s="2" t="s">
        <v>66</v>
      </c>
      <c r="F19" s="2" t="s">
        <v>67</v>
      </c>
      <c r="G19" s="2">
        <v>0</v>
      </c>
      <c r="H19" s="2">
        <v>0</v>
      </c>
      <c r="I19" s="1">
        <v>0</v>
      </c>
      <c r="J19" s="3" t="s">
        <v>18</v>
      </c>
      <c r="K19" s="2" t="str">
        <f>J19*4.27</f>
        <v>0</v>
      </c>
      <c r="L19" s="5"/>
    </row>
    <row r="20" spans="1:12" customHeight="1" ht="105" outlineLevel="4">
      <c r="A20" s="1"/>
      <c r="B20" s="1">
        <v>828868</v>
      </c>
      <c r="C20" s="1" t="s">
        <v>68</v>
      </c>
      <c r="D20" s="1"/>
      <c r="E20" s="2" t="s">
        <v>69</v>
      </c>
      <c r="F20" s="2" t="s">
        <v>70</v>
      </c>
      <c r="G20" s="2">
        <v>-20</v>
      </c>
      <c r="H20" s="2">
        <v>0</v>
      </c>
      <c r="I20" s="1">
        <v>0</v>
      </c>
      <c r="J20" s="3" t="s">
        <v>18</v>
      </c>
      <c r="K20" s="2" t="str">
        <f>J20*5.53</f>
        <v>0</v>
      </c>
      <c r="L20" s="5"/>
    </row>
    <row r="21" spans="1:12" customHeight="1" ht="105" outlineLevel="4">
      <c r="A21" s="1"/>
      <c r="B21" s="1">
        <v>828869</v>
      </c>
      <c r="C21" s="1" t="s">
        <v>71</v>
      </c>
      <c r="D21" s="1"/>
      <c r="E21" s="2" t="s">
        <v>72</v>
      </c>
      <c r="F21" s="2" t="s">
        <v>73</v>
      </c>
      <c r="G21" s="2">
        <v>0</v>
      </c>
      <c r="H21" s="2">
        <v>0</v>
      </c>
      <c r="I21" s="1">
        <v>0</v>
      </c>
      <c r="J21" s="3" t="s">
        <v>18</v>
      </c>
      <c r="K21" s="2" t="str">
        <f>J21*6.69</f>
        <v>0</v>
      </c>
      <c r="L21" s="5"/>
    </row>
    <row r="22" spans="1:12" customHeight="1" ht="105" outlineLevel="4">
      <c r="A22" s="1"/>
      <c r="B22" s="1">
        <v>828870</v>
      </c>
      <c r="C22" s="1" t="s">
        <v>74</v>
      </c>
      <c r="D22" s="1"/>
      <c r="E22" s="2" t="s">
        <v>75</v>
      </c>
      <c r="F22" s="2" t="s">
        <v>76</v>
      </c>
      <c r="G22" s="2">
        <v>0</v>
      </c>
      <c r="H22" s="2">
        <v>0</v>
      </c>
      <c r="I22" s="1">
        <v>0</v>
      </c>
      <c r="J22" s="3" t="s">
        <v>18</v>
      </c>
      <c r="K22" s="2" t="str">
        <f>J22*12.24</f>
        <v>0</v>
      </c>
      <c r="L22" s="5"/>
    </row>
    <row r="23" spans="1:12" customHeight="1" ht="105" outlineLevel="4">
      <c r="A23" s="1"/>
      <c r="B23" s="1">
        <v>828871</v>
      </c>
      <c r="C23" s="1" t="s">
        <v>77</v>
      </c>
      <c r="D23" s="1"/>
      <c r="E23" s="2" t="s">
        <v>78</v>
      </c>
      <c r="F23" s="2" t="s">
        <v>79</v>
      </c>
      <c r="G23" s="2">
        <v>0</v>
      </c>
      <c r="H23" s="2">
        <v>0</v>
      </c>
      <c r="I23" s="1">
        <v>0</v>
      </c>
      <c r="J23" s="3" t="s">
        <v>18</v>
      </c>
      <c r="K23" s="2" t="str">
        <f>J23*20.82</f>
        <v>0</v>
      </c>
      <c r="L23" s="5"/>
    </row>
    <row r="24" spans="1:12" customHeight="1" ht="105" outlineLevel="4">
      <c r="A24" s="1"/>
      <c r="B24" s="1">
        <v>828872</v>
      </c>
      <c r="C24" s="1" t="s">
        <v>80</v>
      </c>
      <c r="D24" s="1"/>
      <c r="E24" s="2" t="s">
        <v>81</v>
      </c>
      <c r="F24" s="2" t="s">
        <v>82</v>
      </c>
      <c r="G24" s="2">
        <v>0</v>
      </c>
      <c r="H24" s="2">
        <v>0</v>
      </c>
      <c r="I24" s="1">
        <v>0</v>
      </c>
      <c r="J24" s="3" t="s">
        <v>18</v>
      </c>
      <c r="K24" s="2" t="str">
        <f>J24*26.74</f>
        <v>0</v>
      </c>
      <c r="L24" s="5"/>
    </row>
    <row r="25" spans="1:12" customHeight="1" ht="105" outlineLevel="4">
      <c r="A25" s="1"/>
      <c r="B25" s="1">
        <v>836332</v>
      </c>
      <c r="C25" s="1" t="s">
        <v>83</v>
      </c>
      <c r="D25" s="1">
        <v>10000004</v>
      </c>
      <c r="E25" s="2" t="s">
        <v>84</v>
      </c>
      <c r="F25" s="2" t="s">
        <v>85</v>
      </c>
      <c r="G25" s="2">
        <v>0</v>
      </c>
      <c r="H25" s="2" t="s">
        <v>31</v>
      </c>
      <c r="I25" s="1">
        <v>0</v>
      </c>
      <c r="J25" s="3" t="s">
        <v>18</v>
      </c>
      <c r="K25" s="2" t="str">
        <f>J25*11.20</f>
        <v>0</v>
      </c>
      <c r="L25" s="5"/>
    </row>
    <row r="26" spans="1:12" outlineLevel="2">
      <c r="A26" s="8" t="s">
        <v>86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5"/>
    </row>
    <row r="27" spans="1:12" customHeight="1" ht="105" outlineLevel="4">
      <c r="A27" s="1"/>
      <c r="B27" s="1">
        <v>822644</v>
      </c>
      <c r="C27" s="1" t="s">
        <v>87</v>
      </c>
      <c r="D27" s="1" t="s">
        <v>88</v>
      </c>
      <c r="E27" s="2" t="s">
        <v>89</v>
      </c>
      <c r="F27" s="2" t="s">
        <v>90</v>
      </c>
      <c r="G27" s="2">
        <v>10</v>
      </c>
      <c r="H27" s="2">
        <v>0</v>
      </c>
      <c r="I27" s="1">
        <v>0</v>
      </c>
      <c r="J27" s="3" t="s">
        <v>18</v>
      </c>
      <c r="K27" s="2" t="str">
        <f>J27*29.00</f>
        <v>0</v>
      </c>
      <c r="L27" s="5"/>
    </row>
    <row r="28" spans="1:12" customHeight="1" ht="105" outlineLevel="4">
      <c r="A28" s="1"/>
      <c r="B28" s="1">
        <v>822650</v>
      </c>
      <c r="C28" s="1" t="s">
        <v>91</v>
      </c>
      <c r="D28" s="1" t="s">
        <v>92</v>
      </c>
      <c r="E28" s="2" t="s">
        <v>93</v>
      </c>
      <c r="F28" s="2" t="s">
        <v>94</v>
      </c>
      <c r="G28" s="2" t="s">
        <v>95</v>
      </c>
      <c r="H28" s="2">
        <v>0</v>
      </c>
      <c r="I28" s="1">
        <v>0</v>
      </c>
      <c r="J28" s="3" t="s">
        <v>18</v>
      </c>
      <c r="K28" s="2" t="str">
        <f>J28*1037.40</f>
        <v>0</v>
      </c>
      <c r="L28" s="5"/>
    </row>
    <row r="29" spans="1:12" customHeight="1" ht="105" outlineLevel="4">
      <c r="A29" s="1"/>
      <c r="B29" s="1">
        <v>827014</v>
      </c>
      <c r="C29" s="1" t="s">
        <v>96</v>
      </c>
      <c r="D29" s="1" t="s">
        <v>97</v>
      </c>
      <c r="E29" s="2" t="s">
        <v>98</v>
      </c>
      <c r="F29" s="2" t="s">
        <v>99</v>
      </c>
      <c r="G29" s="2" t="s">
        <v>30</v>
      </c>
      <c r="H29" s="2">
        <v>0</v>
      </c>
      <c r="I29" s="1">
        <v>0</v>
      </c>
      <c r="J29" s="3" t="s">
        <v>18</v>
      </c>
      <c r="K29" s="2" t="str">
        <f>J29*38.00</f>
        <v>0</v>
      </c>
      <c r="L29" s="5"/>
    </row>
    <row r="30" spans="1:12" customHeight="1" ht="105" outlineLevel="4">
      <c r="A30" s="1"/>
      <c r="B30" s="1">
        <v>835992</v>
      </c>
      <c r="C30" s="1" t="s">
        <v>100</v>
      </c>
      <c r="D30" s="1" t="s">
        <v>101</v>
      </c>
      <c r="E30" s="2" t="s">
        <v>102</v>
      </c>
      <c r="F30" s="2" t="s">
        <v>103</v>
      </c>
      <c r="G30" s="2">
        <v>0</v>
      </c>
      <c r="H30" s="2">
        <v>0</v>
      </c>
      <c r="I30" s="1">
        <v>0</v>
      </c>
      <c r="J30" s="3" t="s">
        <v>18</v>
      </c>
      <c r="K30" s="2" t="str">
        <f>J30*118.80</f>
        <v>0</v>
      </c>
      <c r="L30" s="5"/>
    </row>
    <row r="31" spans="1:12" customHeight="1" ht="105" outlineLevel="4">
      <c r="A31" s="1"/>
      <c r="B31" s="1">
        <v>835993</v>
      </c>
      <c r="C31" s="1" t="s">
        <v>104</v>
      </c>
      <c r="D31" s="1" t="s">
        <v>105</v>
      </c>
      <c r="E31" s="2" t="s">
        <v>106</v>
      </c>
      <c r="F31" s="2" t="s">
        <v>107</v>
      </c>
      <c r="G31" s="2" t="s">
        <v>17</v>
      </c>
      <c r="H31" s="2">
        <v>0</v>
      </c>
      <c r="I31" s="1">
        <v>0</v>
      </c>
      <c r="J31" s="3" t="s">
        <v>18</v>
      </c>
      <c r="K31" s="2" t="str">
        <f>J31*191.40</f>
        <v>0</v>
      </c>
      <c r="L31" s="5"/>
    </row>
    <row r="32" spans="1:12" customHeight="1" ht="105" outlineLevel="4">
      <c r="A32" s="1"/>
      <c r="B32" s="1">
        <v>835994</v>
      </c>
      <c r="C32" s="1" t="s">
        <v>108</v>
      </c>
      <c r="D32" s="1" t="s">
        <v>109</v>
      </c>
      <c r="E32" s="2" t="s">
        <v>110</v>
      </c>
      <c r="F32" s="2" t="s">
        <v>111</v>
      </c>
      <c r="G32" s="2">
        <v>0</v>
      </c>
      <c r="H32" s="2">
        <v>0</v>
      </c>
      <c r="I32" s="1">
        <v>0</v>
      </c>
      <c r="J32" s="3" t="s">
        <v>18</v>
      </c>
      <c r="K32" s="2" t="str">
        <f>J32*79.20</f>
        <v>0</v>
      </c>
      <c r="L32" s="5"/>
    </row>
    <row r="33" spans="1:12" customHeight="1" ht="105" outlineLevel="4">
      <c r="A33" s="1"/>
      <c r="B33" s="1">
        <v>835995</v>
      </c>
      <c r="C33" s="1" t="s">
        <v>112</v>
      </c>
      <c r="D33" s="1" t="s">
        <v>113</v>
      </c>
      <c r="E33" s="2" t="s">
        <v>114</v>
      </c>
      <c r="F33" s="2" t="s">
        <v>115</v>
      </c>
      <c r="G33" s="2" t="s">
        <v>46</v>
      </c>
      <c r="H33" s="2">
        <v>0</v>
      </c>
      <c r="I33" s="1">
        <v>0</v>
      </c>
      <c r="J33" s="3" t="s">
        <v>18</v>
      </c>
      <c r="K33" s="2" t="str">
        <f>J33*158.40</f>
        <v>0</v>
      </c>
      <c r="L33" s="5"/>
    </row>
    <row r="34" spans="1:12" customHeight="1" ht="105" outlineLevel="4">
      <c r="A34" s="1"/>
      <c r="B34" s="1">
        <v>836001</v>
      </c>
      <c r="C34" s="1" t="s">
        <v>116</v>
      </c>
      <c r="D34" s="1" t="s">
        <v>117</v>
      </c>
      <c r="E34" s="2" t="s">
        <v>118</v>
      </c>
      <c r="F34" s="2" t="s">
        <v>119</v>
      </c>
      <c r="G34" s="2" t="s">
        <v>31</v>
      </c>
      <c r="H34" s="2">
        <v>0</v>
      </c>
      <c r="I34" s="1">
        <v>0</v>
      </c>
      <c r="J34" s="3" t="s">
        <v>18</v>
      </c>
      <c r="K34" s="2" t="str">
        <f>J34*12.89</f>
        <v>0</v>
      </c>
      <c r="L34" s="5"/>
    </row>
    <row r="35" spans="1:12" customHeight="1" ht="105" outlineLevel="4">
      <c r="A35" s="1"/>
      <c r="B35" s="1">
        <v>836002</v>
      </c>
      <c r="C35" s="1" t="s">
        <v>120</v>
      </c>
      <c r="D35" s="1" t="s">
        <v>121</v>
      </c>
      <c r="E35" s="2" t="s">
        <v>122</v>
      </c>
      <c r="F35" s="2" t="s">
        <v>123</v>
      </c>
      <c r="G35" s="2" t="s">
        <v>30</v>
      </c>
      <c r="H35" s="2">
        <v>0</v>
      </c>
      <c r="I35" s="1">
        <v>0</v>
      </c>
      <c r="J35" s="3" t="s">
        <v>18</v>
      </c>
      <c r="K35" s="2" t="str">
        <f>J35*13.09</f>
        <v>0</v>
      </c>
      <c r="L35" s="5"/>
    </row>
    <row r="36" spans="1:12" customHeight="1" ht="105" outlineLevel="4">
      <c r="A36" s="1"/>
      <c r="B36" s="1">
        <v>836003</v>
      </c>
      <c r="C36" s="1" t="s">
        <v>124</v>
      </c>
      <c r="D36" s="1" t="s">
        <v>125</v>
      </c>
      <c r="E36" s="2" t="s">
        <v>126</v>
      </c>
      <c r="F36" s="2" t="s">
        <v>127</v>
      </c>
      <c r="G36" s="2" t="s">
        <v>30</v>
      </c>
      <c r="H36" s="2">
        <v>0</v>
      </c>
      <c r="I36" s="1">
        <v>0</v>
      </c>
      <c r="J36" s="3" t="s">
        <v>18</v>
      </c>
      <c r="K36" s="2" t="str">
        <f>J36*15.07</f>
        <v>0</v>
      </c>
      <c r="L36" s="5"/>
    </row>
    <row r="37" spans="1:12" customHeight="1" ht="105" outlineLevel="4">
      <c r="A37" s="1"/>
      <c r="B37" s="1">
        <v>836004</v>
      </c>
      <c r="C37" s="1" t="s">
        <v>128</v>
      </c>
      <c r="D37" s="1" t="s">
        <v>129</v>
      </c>
      <c r="E37" s="2" t="s">
        <v>130</v>
      </c>
      <c r="F37" s="2" t="s">
        <v>131</v>
      </c>
      <c r="G37" s="2" t="s">
        <v>31</v>
      </c>
      <c r="H37" s="2">
        <v>0</v>
      </c>
      <c r="I37" s="1">
        <v>0</v>
      </c>
      <c r="J37" s="3" t="s">
        <v>18</v>
      </c>
      <c r="K37" s="2" t="str">
        <f>J37*7.15</f>
        <v>0</v>
      </c>
      <c r="L37" s="5"/>
    </row>
    <row r="38" spans="1:12" customHeight="1" ht="105" outlineLevel="4">
      <c r="A38" s="1"/>
      <c r="B38" s="1">
        <v>837129</v>
      </c>
      <c r="C38" s="1" t="s">
        <v>132</v>
      </c>
      <c r="D38" s="1" t="s">
        <v>133</v>
      </c>
      <c r="E38" s="2" t="s">
        <v>134</v>
      </c>
      <c r="F38" s="2" t="s">
        <v>135</v>
      </c>
      <c r="G38" s="2" t="s">
        <v>30</v>
      </c>
      <c r="H38" s="2">
        <v>0</v>
      </c>
      <c r="I38" s="1">
        <v>0</v>
      </c>
      <c r="J38" s="3" t="s">
        <v>18</v>
      </c>
      <c r="K38" s="2" t="str">
        <f>J38*6.31</f>
        <v>0</v>
      </c>
      <c r="L38" s="5"/>
    </row>
    <row r="39" spans="1:12" customHeight="1" ht="105" outlineLevel="4">
      <c r="A39" s="1"/>
      <c r="B39" s="1">
        <v>837130</v>
      </c>
      <c r="C39" s="1" t="s">
        <v>136</v>
      </c>
      <c r="D39" s="1" t="s">
        <v>137</v>
      </c>
      <c r="E39" s="2" t="s">
        <v>138</v>
      </c>
      <c r="F39" s="2" t="s">
        <v>139</v>
      </c>
      <c r="G39" s="2" t="s">
        <v>30</v>
      </c>
      <c r="H39" s="2">
        <v>0</v>
      </c>
      <c r="I39" s="1">
        <v>0</v>
      </c>
      <c r="J39" s="3" t="s">
        <v>18</v>
      </c>
      <c r="K39" s="2" t="str">
        <f>J39*7.44</f>
        <v>0</v>
      </c>
      <c r="L39" s="5"/>
    </row>
    <row r="40" spans="1:12" customHeight="1" ht="105" outlineLevel="4">
      <c r="A40" s="1"/>
      <c r="B40" s="1">
        <v>837131</v>
      </c>
      <c r="C40" s="1" t="s">
        <v>140</v>
      </c>
      <c r="D40" s="1" t="s">
        <v>141</v>
      </c>
      <c r="E40" s="2" t="s">
        <v>142</v>
      </c>
      <c r="F40" s="2" t="s">
        <v>143</v>
      </c>
      <c r="G40" s="2" t="s">
        <v>30</v>
      </c>
      <c r="H40" s="2">
        <v>0</v>
      </c>
      <c r="I40" s="1">
        <v>0</v>
      </c>
      <c r="J40" s="3" t="s">
        <v>18</v>
      </c>
      <c r="K40" s="2" t="str">
        <f>J40*14.30</f>
        <v>0</v>
      </c>
      <c r="L40" s="5"/>
    </row>
    <row r="41" spans="1:12" customHeight="1" ht="105" outlineLevel="4">
      <c r="A41" s="1"/>
      <c r="B41" s="1">
        <v>837132</v>
      </c>
      <c r="C41" s="1" t="s">
        <v>144</v>
      </c>
      <c r="D41" s="1" t="s">
        <v>145</v>
      </c>
      <c r="E41" s="2" t="s">
        <v>146</v>
      </c>
      <c r="F41" s="2" t="s">
        <v>147</v>
      </c>
      <c r="G41" s="2" t="s">
        <v>30</v>
      </c>
      <c r="H41" s="2">
        <v>0</v>
      </c>
      <c r="I41" s="1">
        <v>0</v>
      </c>
      <c r="J41" s="3" t="s">
        <v>18</v>
      </c>
      <c r="K41" s="2" t="str">
        <f>J41*18.48</f>
        <v>0</v>
      </c>
      <c r="L41" s="5"/>
    </row>
    <row r="42" spans="1:12" customHeight="1" ht="105" outlineLevel="4">
      <c r="A42" s="1"/>
      <c r="B42" s="1">
        <v>837133</v>
      </c>
      <c r="C42" s="1" t="s">
        <v>148</v>
      </c>
      <c r="D42" s="1" t="s">
        <v>149</v>
      </c>
      <c r="E42" s="2" t="s">
        <v>150</v>
      </c>
      <c r="F42" s="2" t="s">
        <v>151</v>
      </c>
      <c r="G42" s="2" t="s">
        <v>35</v>
      </c>
      <c r="H42" s="2">
        <v>0</v>
      </c>
      <c r="I42" s="1">
        <v>0</v>
      </c>
      <c r="J42" s="3" t="s">
        <v>18</v>
      </c>
      <c r="K42" s="2" t="str">
        <f>J42*21.09</f>
        <v>0</v>
      </c>
      <c r="L42" s="5"/>
    </row>
    <row r="43" spans="1:12" customHeight="1" ht="105" outlineLevel="4">
      <c r="A43" s="1"/>
      <c r="B43" s="1">
        <v>837134</v>
      </c>
      <c r="C43" s="1" t="s">
        <v>152</v>
      </c>
      <c r="D43" s="1" t="s">
        <v>153</v>
      </c>
      <c r="E43" s="2" t="s">
        <v>154</v>
      </c>
      <c r="F43" s="2" t="s">
        <v>155</v>
      </c>
      <c r="G43" s="2">
        <v>0</v>
      </c>
      <c r="H43" s="2">
        <v>0</v>
      </c>
      <c r="I43" s="1">
        <v>0</v>
      </c>
      <c r="J43" s="3" t="s">
        <v>18</v>
      </c>
      <c r="K43" s="2" t="str">
        <f>J43*16.76</f>
        <v>0</v>
      </c>
      <c r="L43" s="5"/>
    </row>
    <row r="44" spans="1:12" customHeight="1" ht="105" outlineLevel="4">
      <c r="A44" s="1"/>
      <c r="B44" s="1">
        <v>837135</v>
      </c>
      <c r="C44" s="1" t="s">
        <v>156</v>
      </c>
      <c r="D44" s="1" t="s">
        <v>157</v>
      </c>
      <c r="E44" s="2" t="s">
        <v>158</v>
      </c>
      <c r="F44" s="2" t="s">
        <v>45</v>
      </c>
      <c r="G44" s="2" t="s">
        <v>35</v>
      </c>
      <c r="H44" s="2">
        <v>0</v>
      </c>
      <c r="I44" s="1">
        <v>0</v>
      </c>
      <c r="J44" s="3" t="s">
        <v>18</v>
      </c>
      <c r="K44" s="2" t="str">
        <f>J44*19.80</f>
        <v>0</v>
      </c>
      <c r="L44" s="5"/>
    </row>
    <row r="45" spans="1:12" outlineLevel="2">
      <c r="A45" s="8" t="s">
        <v>159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5"/>
    </row>
    <row r="46" spans="1:12" customHeight="1" ht="105" outlineLevel="4">
      <c r="A46" s="1"/>
      <c r="B46" s="1">
        <v>873534</v>
      </c>
      <c r="C46" s="1" t="s">
        <v>160</v>
      </c>
      <c r="D46" s="1" t="s">
        <v>161</v>
      </c>
      <c r="E46" s="2" t="s">
        <v>162</v>
      </c>
      <c r="F46" s="2" t="s">
        <v>163</v>
      </c>
      <c r="G46" s="2" t="s">
        <v>39</v>
      </c>
      <c r="H46" s="2">
        <v>0</v>
      </c>
      <c r="I46" s="1">
        <v>0</v>
      </c>
      <c r="J46" s="3" t="s">
        <v>18</v>
      </c>
      <c r="K46" s="2" t="str">
        <f>J46*157.36</f>
        <v>0</v>
      </c>
      <c r="L46" s="5"/>
    </row>
    <row r="47" spans="1:12" outlineLevel="1">
      <c r="A47" s="7" t="s">
        <v>164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5"/>
    </row>
    <row r="48" spans="1:12" outlineLevel="2">
      <c r="A48" s="8" t="s">
        <v>165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5"/>
    </row>
    <row r="49" spans="1:12" customHeight="1" ht="105" outlineLevel="4">
      <c r="A49" s="1"/>
      <c r="B49" s="1">
        <v>822629</v>
      </c>
      <c r="C49" s="1" t="s">
        <v>166</v>
      </c>
      <c r="D49" s="1" t="s">
        <v>167</v>
      </c>
      <c r="E49" s="2" t="s">
        <v>168</v>
      </c>
      <c r="F49" s="2" t="s">
        <v>169</v>
      </c>
      <c r="G49" s="2" t="s">
        <v>46</v>
      </c>
      <c r="H49" s="2">
        <v>0</v>
      </c>
      <c r="I49" s="1">
        <v>0</v>
      </c>
      <c r="J49" s="3" t="s">
        <v>18</v>
      </c>
      <c r="K49" s="2" t="str">
        <f>J49*96.73</f>
        <v>0</v>
      </c>
      <c r="L49" s="5"/>
    </row>
    <row r="50" spans="1:12" customHeight="1" ht="105" outlineLevel="4">
      <c r="A50" s="1"/>
      <c r="B50" s="1">
        <v>822630</v>
      </c>
      <c r="C50" s="1" t="s">
        <v>170</v>
      </c>
      <c r="D50" s="1"/>
      <c r="E50" s="2" t="s">
        <v>171</v>
      </c>
      <c r="F50" s="2" t="s">
        <v>172</v>
      </c>
      <c r="G50" s="2" t="s">
        <v>39</v>
      </c>
      <c r="H50" s="2">
        <v>0</v>
      </c>
      <c r="I50" s="1">
        <v>0</v>
      </c>
      <c r="J50" s="3" t="s">
        <v>18</v>
      </c>
      <c r="K50" s="2" t="str">
        <f>J50*83.13</f>
        <v>0</v>
      </c>
      <c r="L50" s="5"/>
    </row>
    <row r="51" spans="1:12" customHeight="1" ht="105" outlineLevel="4">
      <c r="A51" s="1"/>
      <c r="B51" s="1">
        <v>822631</v>
      </c>
      <c r="C51" s="1" t="s">
        <v>173</v>
      </c>
      <c r="D51" s="1"/>
      <c r="E51" s="2" t="s">
        <v>174</v>
      </c>
      <c r="F51" s="2" t="s">
        <v>175</v>
      </c>
      <c r="G51" s="2">
        <v>0</v>
      </c>
      <c r="H51" s="2">
        <v>0</v>
      </c>
      <c r="I51" s="1">
        <v>0</v>
      </c>
      <c r="J51" s="3" t="s">
        <v>18</v>
      </c>
      <c r="K51" s="2" t="str">
        <f>J51*66.13</f>
        <v>0</v>
      </c>
      <c r="L51" s="5"/>
    </row>
    <row r="52" spans="1:12" customHeight="1" ht="105" outlineLevel="4">
      <c r="A52" s="1"/>
      <c r="B52" s="1">
        <v>822633</v>
      </c>
      <c r="C52" s="1" t="s">
        <v>176</v>
      </c>
      <c r="D52" s="1"/>
      <c r="E52" s="2" t="s">
        <v>177</v>
      </c>
      <c r="F52" s="2" t="s">
        <v>178</v>
      </c>
      <c r="G52" s="2">
        <v>0</v>
      </c>
      <c r="H52" s="2">
        <v>0</v>
      </c>
      <c r="I52" s="1">
        <v>0</v>
      </c>
      <c r="J52" s="3" t="s">
        <v>18</v>
      </c>
      <c r="K52" s="2" t="str">
        <f>J52*27.95</f>
        <v>0</v>
      </c>
      <c r="L52" s="5"/>
    </row>
    <row r="53" spans="1:12" customHeight="1" ht="105" outlineLevel="4">
      <c r="A53" s="1"/>
      <c r="B53" s="1">
        <v>822634</v>
      </c>
      <c r="C53" s="1" t="s">
        <v>179</v>
      </c>
      <c r="D53" s="1"/>
      <c r="E53" s="2" t="s">
        <v>180</v>
      </c>
      <c r="F53" s="2" t="s">
        <v>181</v>
      </c>
      <c r="G53" s="2" t="s">
        <v>95</v>
      </c>
      <c r="H53" s="2">
        <v>0</v>
      </c>
      <c r="I53" s="1">
        <v>0</v>
      </c>
      <c r="J53" s="3" t="s">
        <v>18</v>
      </c>
      <c r="K53" s="2" t="str">
        <f>J53*5.95</f>
        <v>0</v>
      </c>
      <c r="L53" s="5"/>
    </row>
    <row r="54" spans="1:12" customHeight="1" ht="105" outlineLevel="4">
      <c r="A54" s="1"/>
      <c r="B54" s="1">
        <v>822635</v>
      </c>
      <c r="C54" s="1" t="s">
        <v>182</v>
      </c>
      <c r="D54" s="1"/>
      <c r="E54" s="2" t="s">
        <v>183</v>
      </c>
      <c r="F54" s="2" t="s">
        <v>184</v>
      </c>
      <c r="G54" s="2">
        <v>0</v>
      </c>
      <c r="H54" s="2">
        <v>0</v>
      </c>
      <c r="I54" s="1">
        <v>0</v>
      </c>
      <c r="J54" s="3" t="s">
        <v>18</v>
      </c>
      <c r="K54" s="2" t="str">
        <f>J54*71.40</f>
        <v>0</v>
      </c>
      <c r="L54" s="5"/>
    </row>
    <row r="55" spans="1:12" customHeight="1" ht="105" outlineLevel="4">
      <c r="A55" s="1"/>
      <c r="B55" s="1">
        <v>822636</v>
      </c>
      <c r="C55" s="1" t="s">
        <v>185</v>
      </c>
      <c r="D55" s="1"/>
      <c r="E55" s="2" t="s">
        <v>186</v>
      </c>
      <c r="F55" s="2" t="s">
        <v>187</v>
      </c>
      <c r="G55" s="2">
        <v>0</v>
      </c>
      <c r="H55" s="2">
        <v>0</v>
      </c>
      <c r="I55" s="1">
        <v>0</v>
      </c>
      <c r="J55" s="3" t="s">
        <v>18</v>
      </c>
      <c r="K55" s="2" t="str">
        <f>J55*26.35</f>
        <v>0</v>
      </c>
      <c r="L55" s="5"/>
    </row>
    <row r="56" spans="1:12" customHeight="1" ht="105" outlineLevel="4">
      <c r="A56" s="1"/>
      <c r="B56" s="1">
        <v>878812</v>
      </c>
      <c r="C56" s="1" t="s">
        <v>188</v>
      </c>
      <c r="D56" s="1"/>
      <c r="E56" s="2" t="s">
        <v>189</v>
      </c>
      <c r="F56" s="2" t="s">
        <v>190</v>
      </c>
      <c r="G56" s="2">
        <v>8</v>
      </c>
      <c r="H56" s="2">
        <v>0</v>
      </c>
      <c r="I56" s="1">
        <v>0</v>
      </c>
      <c r="J56" s="3" t="s">
        <v>18</v>
      </c>
      <c r="K56" s="2" t="str">
        <f>J56*42.38</f>
        <v>0</v>
      </c>
      <c r="L56" s="5"/>
    </row>
    <row r="57" spans="1:12" customHeight="1" ht="105" outlineLevel="4">
      <c r="A57" s="1"/>
      <c r="B57" s="1">
        <v>873572</v>
      </c>
      <c r="C57" s="1" t="s">
        <v>191</v>
      </c>
      <c r="D57" s="1"/>
      <c r="E57" s="2" t="s">
        <v>192</v>
      </c>
      <c r="F57" s="2" t="s">
        <v>193</v>
      </c>
      <c r="G57" s="2" t="s">
        <v>17</v>
      </c>
      <c r="H57" s="2">
        <v>0</v>
      </c>
      <c r="I57" s="1">
        <v>0</v>
      </c>
      <c r="J57" s="3" t="s">
        <v>18</v>
      </c>
      <c r="K57" s="2" t="str">
        <f>J57*38.50</f>
        <v>0</v>
      </c>
      <c r="L57" s="5"/>
    </row>
    <row r="58" spans="1:12" customHeight="1" ht="105" outlineLevel="4">
      <c r="A58" s="1"/>
      <c r="B58" s="1">
        <v>873573</v>
      </c>
      <c r="C58" s="1" t="s">
        <v>194</v>
      </c>
      <c r="D58" s="1"/>
      <c r="E58" s="2" t="s">
        <v>195</v>
      </c>
      <c r="F58" s="2" t="s">
        <v>196</v>
      </c>
      <c r="G58" s="2">
        <v>0</v>
      </c>
      <c r="H58" s="2">
        <v>0</v>
      </c>
      <c r="I58" s="1">
        <v>0</v>
      </c>
      <c r="J58" s="3" t="s">
        <v>18</v>
      </c>
      <c r="K58" s="2" t="str">
        <f>J58*60.50</f>
        <v>0</v>
      </c>
      <c r="L58" s="5"/>
    </row>
    <row r="59" spans="1:12" customHeight="1" ht="105" outlineLevel="4">
      <c r="A59" s="1"/>
      <c r="B59" s="1">
        <v>873574</v>
      </c>
      <c r="C59" s="1" t="s">
        <v>197</v>
      </c>
      <c r="D59" s="1"/>
      <c r="E59" s="2" t="s">
        <v>198</v>
      </c>
      <c r="F59" s="2" t="s">
        <v>199</v>
      </c>
      <c r="G59" s="2">
        <v>0</v>
      </c>
      <c r="H59" s="2">
        <v>0</v>
      </c>
      <c r="I59" s="1">
        <v>0</v>
      </c>
      <c r="J59" s="3" t="s">
        <v>18</v>
      </c>
      <c r="K59" s="2" t="str">
        <f>J59*77.00</f>
        <v>0</v>
      </c>
      <c r="L59" s="5"/>
    </row>
    <row r="60" spans="1:12" customHeight="1" ht="105" outlineLevel="4">
      <c r="A60" s="1"/>
      <c r="B60" s="1">
        <v>873575</v>
      </c>
      <c r="C60" s="1" t="s">
        <v>200</v>
      </c>
      <c r="D60" s="1"/>
      <c r="E60" s="2" t="s">
        <v>201</v>
      </c>
      <c r="F60" s="2" t="s">
        <v>202</v>
      </c>
      <c r="G60" s="2">
        <v>0</v>
      </c>
      <c r="H60" s="2">
        <v>0</v>
      </c>
      <c r="I60" s="1">
        <v>0</v>
      </c>
      <c r="J60" s="3" t="s">
        <v>18</v>
      </c>
      <c r="K60" s="2" t="str">
        <f>J60*86.24</f>
        <v>0</v>
      </c>
      <c r="L60" s="5"/>
    </row>
    <row r="61" spans="1:12" customHeight="1" ht="105" outlineLevel="4">
      <c r="A61" s="1"/>
      <c r="B61" s="1">
        <v>873576</v>
      </c>
      <c r="C61" s="1" t="s">
        <v>203</v>
      </c>
      <c r="D61" s="1"/>
      <c r="E61" s="2" t="s">
        <v>204</v>
      </c>
      <c r="F61" s="2" t="s">
        <v>205</v>
      </c>
      <c r="G61" s="2">
        <v>0</v>
      </c>
      <c r="H61" s="2">
        <v>0</v>
      </c>
      <c r="I61" s="1">
        <v>0</v>
      </c>
      <c r="J61" s="3" t="s">
        <v>18</v>
      </c>
      <c r="K61" s="2" t="str">
        <f>J61*153.78</f>
        <v>0</v>
      </c>
      <c r="L61" s="5"/>
    </row>
    <row r="62" spans="1:12" customHeight="1" ht="105" outlineLevel="4">
      <c r="A62" s="1"/>
      <c r="B62" s="1">
        <v>873577</v>
      </c>
      <c r="C62" s="1" t="s">
        <v>206</v>
      </c>
      <c r="D62" s="1"/>
      <c r="E62" s="2" t="s">
        <v>207</v>
      </c>
      <c r="F62" s="2" t="s">
        <v>208</v>
      </c>
      <c r="G62" s="2">
        <v>0</v>
      </c>
      <c r="H62" s="2">
        <v>0</v>
      </c>
      <c r="I62" s="1">
        <v>0</v>
      </c>
      <c r="J62" s="3" t="s">
        <v>18</v>
      </c>
      <c r="K62" s="2" t="str">
        <f>J62*551.76</f>
        <v>0</v>
      </c>
      <c r="L62" s="5"/>
    </row>
    <row r="63" spans="1:12" customHeight="1" ht="105" outlineLevel="4">
      <c r="A63" s="1"/>
      <c r="B63" s="1">
        <v>873578</v>
      </c>
      <c r="C63" s="1" t="s">
        <v>209</v>
      </c>
      <c r="D63" s="1"/>
      <c r="E63" s="2" t="s">
        <v>210</v>
      </c>
      <c r="F63" s="2" t="s">
        <v>211</v>
      </c>
      <c r="G63" s="2">
        <v>0</v>
      </c>
      <c r="H63" s="2">
        <v>0</v>
      </c>
      <c r="I63" s="1">
        <v>0</v>
      </c>
      <c r="J63" s="3" t="s">
        <v>18</v>
      </c>
      <c r="K63" s="2" t="str">
        <f>J63*736.34</f>
        <v>0</v>
      </c>
      <c r="L63" s="5"/>
    </row>
    <row r="64" spans="1:12" customHeight="1" ht="105" outlineLevel="4">
      <c r="A64" s="1"/>
      <c r="B64" s="1">
        <v>873579</v>
      </c>
      <c r="C64" s="1" t="s">
        <v>212</v>
      </c>
      <c r="D64" s="1"/>
      <c r="E64" s="2" t="s">
        <v>213</v>
      </c>
      <c r="F64" s="2" t="s">
        <v>214</v>
      </c>
      <c r="G64" s="2">
        <v>0</v>
      </c>
      <c r="H64" s="2">
        <v>0</v>
      </c>
      <c r="I64" s="1">
        <v>0</v>
      </c>
      <c r="J64" s="3" t="s">
        <v>18</v>
      </c>
      <c r="K64" s="2" t="str">
        <f>J64*1164.24</f>
        <v>0</v>
      </c>
      <c r="L64" s="5"/>
    </row>
    <row r="65" spans="1:12" customHeight="1" ht="105" outlineLevel="4">
      <c r="A65" s="1"/>
      <c r="B65" s="1">
        <v>873934</v>
      </c>
      <c r="C65" s="1" t="s">
        <v>215</v>
      </c>
      <c r="D65" s="1"/>
      <c r="E65" s="2" t="s">
        <v>216</v>
      </c>
      <c r="F65" s="2" t="s">
        <v>217</v>
      </c>
      <c r="G65" s="2">
        <v>0</v>
      </c>
      <c r="H65" s="2">
        <v>0</v>
      </c>
      <c r="I65" s="1">
        <v>0</v>
      </c>
      <c r="J65" s="3" t="s">
        <v>18</v>
      </c>
      <c r="K65" s="2" t="str">
        <f>J65*0.00</f>
        <v>0</v>
      </c>
      <c r="L65" s="5"/>
    </row>
    <row r="66" spans="1:12" customHeight="1" ht="105" outlineLevel="4">
      <c r="A66" s="1"/>
      <c r="B66" s="1">
        <v>873935</v>
      </c>
      <c r="C66" s="1" t="s">
        <v>218</v>
      </c>
      <c r="D66" s="1"/>
      <c r="E66" s="2" t="s">
        <v>219</v>
      </c>
      <c r="F66" s="2" t="s">
        <v>217</v>
      </c>
      <c r="G66" s="2">
        <v>0</v>
      </c>
      <c r="H66" s="2">
        <v>0</v>
      </c>
      <c r="I66" s="1">
        <v>0</v>
      </c>
      <c r="J66" s="3" t="s">
        <v>18</v>
      </c>
      <c r="K66" s="2" t="str">
        <f>J66*0.00</f>
        <v>0</v>
      </c>
      <c r="L66" s="5"/>
    </row>
    <row r="67" spans="1:12" customHeight="1" ht="105" outlineLevel="4">
      <c r="A67" s="1"/>
      <c r="B67" s="1">
        <v>873936</v>
      </c>
      <c r="C67" s="1" t="s">
        <v>220</v>
      </c>
      <c r="D67" s="1"/>
      <c r="E67" s="2" t="s">
        <v>221</v>
      </c>
      <c r="F67" s="2" t="s">
        <v>217</v>
      </c>
      <c r="G67" s="2">
        <v>0</v>
      </c>
      <c r="H67" s="2">
        <v>0</v>
      </c>
      <c r="I67" s="1">
        <v>0</v>
      </c>
      <c r="J67" s="3" t="s">
        <v>18</v>
      </c>
      <c r="K67" s="2" t="str">
        <f>J67*0.00</f>
        <v>0</v>
      </c>
      <c r="L67" s="5"/>
    </row>
    <row r="68" spans="1:12" outlineLevel="2">
      <c r="A68" s="8" t="s">
        <v>222</v>
      </c>
      <c r="B68" s="8"/>
      <c r="C68" s="8"/>
      <c r="D68" s="8"/>
      <c r="E68" s="8"/>
      <c r="F68" s="8"/>
      <c r="G68" s="8"/>
      <c r="H68" s="8"/>
      <c r="I68" s="8"/>
      <c r="J68" s="8"/>
      <c r="K68" s="8"/>
      <c r="L68" s="5"/>
    </row>
    <row r="69" spans="1:12" customHeight="1" ht="105" outlineLevel="4">
      <c r="A69" s="1"/>
      <c r="B69" s="1">
        <v>822669</v>
      </c>
      <c r="C69" s="1" t="s">
        <v>223</v>
      </c>
      <c r="D69" s="1"/>
      <c r="E69" s="2" t="s">
        <v>224</v>
      </c>
      <c r="F69" s="2" t="s">
        <v>225</v>
      </c>
      <c r="G69" s="2">
        <v>10</v>
      </c>
      <c r="H69" s="2">
        <v>0</v>
      </c>
      <c r="I69" s="1">
        <v>0</v>
      </c>
      <c r="J69" s="3" t="s">
        <v>18</v>
      </c>
      <c r="K69" s="2" t="str">
        <f>J69*268.43</f>
        <v>0</v>
      </c>
      <c r="L69" s="5"/>
    </row>
    <row r="70" spans="1:12" customHeight="1" ht="105" outlineLevel="4">
      <c r="A70" s="1"/>
      <c r="B70" s="1">
        <v>822670</v>
      </c>
      <c r="C70" s="1" t="s">
        <v>226</v>
      </c>
      <c r="D70" s="1"/>
      <c r="E70" s="2" t="s">
        <v>227</v>
      </c>
      <c r="F70" s="2" t="s">
        <v>228</v>
      </c>
      <c r="G70" s="2" t="s">
        <v>17</v>
      </c>
      <c r="H70" s="2">
        <v>0</v>
      </c>
      <c r="I70" s="1">
        <v>0</v>
      </c>
      <c r="J70" s="3" t="s">
        <v>18</v>
      </c>
      <c r="K70" s="2" t="str">
        <f>J70*272.00</f>
        <v>0</v>
      </c>
      <c r="L70" s="5"/>
    </row>
    <row r="71" spans="1:12" customHeight="1" ht="105" outlineLevel="4">
      <c r="A71" s="1"/>
      <c r="B71" s="1">
        <v>822671</v>
      </c>
      <c r="C71" s="1" t="s">
        <v>229</v>
      </c>
      <c r="D71" s="1"/>
      <c r="E71" s="2" t="s">
        <v>230</v>
      </c>
      <c r="F71" s="2" t="s">
        <v>231</v>
      </c>
      <c r="G71" s="2" t="s">
        <v>17</v>
      </c>
      <c r="H71" s="2">
        <v>0</v>
      </c>
      <c r="I71" s="1">
        <v>0</v>
      </c>
      <c r="J71" s="3" t="s">
        <v>18</v>
      </c>
      <c r="K71" s="2" t="str">
        <f>J71*313.82</f>
        <v>0</v>
      </c>
      <c r="L71" s="5"/>
    </row>
    <row r="72" spans="1:12" customHeight="1" ht="105" outlineLevel="4">
      <c r="A72" s="1"/>
      <c r="B72" s="1">
        <v>822672</v>
      </c>
      <c r="C72" s="1" t="s">
        <v>232</v>
      </c>
      <c r="D72" s="1"/>
      <c r="E72" s="2" t="s">
        <v>233</v>
      </c>
      <c r="F72" s="2" t="s">
        <v>234</v>
      </c>
      <c r="G72" s="2">
        <v>7</v>
      </c>
      <c r="H72" s="2">
        <v>0</v>
      </c>
      <c r="I72" s="1">
        <v>0</v>
      </c>
      <c r="J72" s="3" t="s">
        <v>18</v>
      </c>
      <c r="K72" s="2" t="str">
        <f>J72*335.92</f>
        <v>0</v>
      </c>
      <c r="L72" s="5"/>
    </row>
    <row r="73" spans="1:12" customHeight="1" ht="105" outlineLevel="4">
      <c r="A73" s="1"/>
      <c r="B73" s="1">
        <v>822673</v>
      </c>
      <c r="C73" s="1" t="s">
        <v>235</v>
      </c>
      <c r="D73" s="1"/>
      <c r="E73" s="2" t="s">
        <v>236</v>
      </c>
      <c r="F73" s="2" t="s">
        <v>237</v>
      </c>
      <c r="G73" s="2">
        <v>8</v>
      </c>
      <c r="H73" s="2">
        <v>0</v>
      </c>
      <c r="I73" s="1">
        <v>0</v>
      </c>
      <c r="J73" s="3" t="s">
        <v>18</v>
      </c>
      <c r="K73" s="2" t="str">
        <f>J73*477.02</f>
        <v>0</v>
      </c>
      <c r="L73" s="5"/>
    </row>
    <row r="74" spans="1:12" customHeight="1" ht="105" outlineLevel="4">
      <c r="A74" s="1"/>
      <c r="B74" s="1">
        <v>822674</v>
      </c>
      <c r="C74" s="1" t="s">
        <v>238</v>
      </c>
      <c r="D74" s="1"/>
      <c r="E74" s="2" t="s">
        <v>239</v>
      </c>
      <c r="F74" s="2" t="s">
        <v>240</v>
      </c>
      <c r="G74" s="2">
        <v>1</v>
      </c>
      <c r="H74" s="2">
        <v>0</v>
      </c>
      <c r="I74" s="1">
        <v>0</v>
      </c>
      <c r="J74" s="3" t="s">
        <v>18</v>
      </c>
      <c r="K74" s="2" t="str">
        <f>J74*544.17</f>
        <v>0</v>
      </c>
      <c r="L74" s="5"/>
    </row>
    <row r="75" spans="1:12" customHeight="1" ht="105" outlineLevel="4">
      <c r="A75" s="1"/>
      <c r="B75" s="1">
        <v>822675</v>
      </c>
      <c r="C75" s="1" t="s">
        <v>241</v>
      </c>
      <c r="D75" s="1"/>
      <c r="E75" s="2" t="s">
        <v>242</v>
      </c>
      <c r="F75" s="2" t="s">
        <v>243</v>
      </c>
      <c r="G75" s="2">
        <v>5</v>
      </c>
      <c r="H75" s="2">
        <v>0</v>
      </c>
      <c r="I75" s="1">
        <v>0</v>
      </c>
      <c r="J75" s="3" t="s">
        <v>18</v>
      </c>
      <c r="K75" s="2" t="str">
        <f>J75*610.98</f>
        <v>0</v>
      </c>
      <c r="L75" s="5"/>
    </row>
    <row r="76" spans="1:12" customHeight="1" ht="105" outlineLevel="4">
      <c r="A76" s="1"/>
      <c r="B76" s="1">
        <v>822676</v>
      </c>
      <c r="C76" s="1" t="s">
        <v>244</v>
      </c>
      <c r="D76" s="1"/>
      <c r="E76" s="2" t="s">
        <v>245</v>
      </c>
      <c r="F76" s="2" t="s">
        <v>246</v>
      </c>
      <c r="G76" s="2">
        <v>5</v>
      </c>
      <c r="H76" s="2">
        <v>0</v>
      </c>
      <c r="I76" s="1">
        <v>0</v>
      </c>
      <c r="J76" s="3" t="s">
        <v>18</v>
      </c>
      <c r="K76" s="2" t="str">
        <f>J76*682.04</f>
        <v>0</v>
      </c>
      <c r="L76" s="5"/>
    </row>
    <row r="77" spans="1:12" customHeight="1" ht="105" outlineLevel="4">
      <c r="A77" s="1"/>
      <c r="B77" s="1">
        <v>822677</v>
      </c>
      <c r="C77" s="1" t="s">
        <v>247</v>
      </c>
      <c r="D77" s="1"/>
      <c r="E77" s="2" t="s">
        <v>248</v>
      </c>
      <c r="F77" s="2" t="s">
        <v>249</v>
      </c>
      <c r="G77" s="2">
        <v>5</v>
      </c>
      <c r="H77" s="2">
        <v>0</v>
      </c>
      <c r="I77" s="1">
        <v>0</v>
      </c>
      <c r="J77" s="3" t="s">
        <v>18</v>
      </c>
      <c r="K77" s="2" t="str">
        <f>J77*1463.36</f>
        <v>0</v>
      </c>
      <c r="L77" s="5"/>
    </row>
    <row r="78" spans="1:12" outlineLevel="2">
      <c r="A78" s="8" t="s">
        <v>250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5"/>
    </row>
    <row r="79" spans="1:12" customHeight="1" ht="105" outlineLevel="4">
      <c r="A79" s="1"/>
      <c r="B79" s="1">
        <v>825050</v>
      </c>
      <c r="C79" s="1" t="s">
        <v>251</v>
      </c>
      <c r="D79" s="1" t="s">
        <v>252</v>
      </c>
      <c r="E79" s="2" t="s">
        <v>253</v>
      </c>
      <c r="F79" s="2" t="s">
        <v>254</v>
      </c>
      <c r="G79" s="2" t="s">
        <v>95</v>
      </c>
      <c r="H79" s="2">
        <v>0</v>
      </c>
      <c r="I79" s="1">
        <v>0</v>
      </c>
      <c r="J79" s="3" t="s">
        <v>18</v>
      </c>
      <c r="K79" s="2" t="str">
        <f>J79*29.75</f>
        <v>0</v>
      </c>
      <c r="L79" s="5"/>
    </row>
    <row r="80" spans="1:12" customHeight="1" ht="105" outlineLevel="4">
      <c r="A80" s="1"/>
      <c r="B80" s="1">
        <v>825051</v>
      </c>
      <c r="C80" s="1" t="s">
        <v>255</v>
      </c>
      <c r="D80" s="1" t="s">
        <v>256</v>
      </c>
      <c r="E80" s="2" t="s">
        <v>257</v>
      </c>
      <c r="F80" s="2" t="s">
        <v>254</v>
      </c>
      <c r="G80" s="2" t="s">
        <v>39</v>
      </c>
      <c r="H80" s="2">
        <v>0</v>
      </c>
      <c r="I80" s="1">
        <v>0</v>
      </c>
      <c r="J80" s="3" t="s">
        <v>18</v>
      </c>
      <c r="K80" s="2" t="str">
        <f>J80*29.75</f>
        <v>0</v>
      </c>
      <c r="L80" s="5"/>
    </row>
    <row r="81" spans="1:12" customHeight="1" ht="105" outlineLevel="4">
      <c r="A81" s="1"/>
      <c r="B81" s="1">
        <v>825052</v>
      </c>
      <c r="C81" s="1" t="s">
        <v>258</v>
      </c>
      <c r="D81" s="1" t="s">
        <v>259</v>
      </c>
      <c r="E81" s="2" t="s">
        <v>260</v>
      </c>
      <c r="F81" s="2" t="s">
        <v>261</v>
      </c>
      <c r="G81" s="2" t="s">
        <v>39</v>
      </c>
      <c r="H81" s="2">
        <v>0</v>
      </c>
      <c r="I81" s="1">
        <v>0</v>
      </c>
      <c r="J81" s="3" t="s">
        <v>18</v>
      </c>
      <c r="K81" s="2" t="str">
        <f>J81*31.24</f>
        <v>0</v>
      </c>
      <c r="L81" s="5"/>
    </row>
    <row r="82" spans="1:12" customHeight="1" ht="105" outlineLevel="4">
      <c r="A82" s="1"/>
      <c r="B82" s="1">
        <v>825053</v>
      </c>
      <c r="C82" s="1" t="s">
        <v>262</v>
      </c>
      <c r="D82" s="1" t="s">
        <v>263</v>
      </c>
      <c r="E82" s="2" t="s">
        <v>264</v>
      </c>
      <c r="F82" s="2" t="s">
        <v>261</v>
      </c>
      <c r="G82" s="2" t="s">
        <v>39</v>
      </c>
      <c r="H82" s="2">
        <v>0</v>
      </c>
      <c r="I82" s="1">
        <v>0</v>
      </c>
      <c r="J82" s="3" t="s">
        <v>18</v>
      </c>
      <c r="K82" s="2" t="str">
        <f>J82*31.24</f>
        <v>0</v>
      </c>
      <c r="L82" s="5"/>
    </row>
    <row r="83" spans="1:12" customHeight="1" ht="105" outlineLevel="4">
      <c r="A83" s="1"/>
      <c r="B83" s="1">
        <v>825054</v>
      </c>
      <c r="C83" s="1" t="s">
        <v>265</v>
      </c>
      <c r="D83" s="1" t="s">
        <v>266</v>
      </c>
      <c r="E83" s="2" t="s">
        <v>267</v>
      </c>
      <c r="F83" s="2" t="s">
        <v>268</v>
      </c>
      <c r="G83" s="2" t="s">
        <v>39</v>
      </c>
      <c r="H83" s="2">
        <v>0</v>
      </c>
      <c r="I83" s="1">
        <v>0</v>
      </c>
      <c r="J83" s="3" t="s">
        <v>18</v>
      </c>
      <c r="K83" s="2" t="str">
        <f>J83*38.68</f>
        <v>0</v>
      </c>
      <c r="L83" s="5"/>
    </row>
    <row r="84" spans="1:12" customHeight="1" ht="105" outlineLevel="4">
      <c r="A84" s="1"/>
      <c r="B84" s="1">
        <v>825055</v>
      </c>
      <c r="C84" s="1" t="s">
        <v>269</v>
      </c>
      <c r="D84" s="1" t="s">
        <v>270</v>
      </c>
      <c r="E84" s="2" t="s">
        <v>271</v>
      </c>
      <c r="F84" s="2" t="s">
        <v>268</v>
      </c>
      <c r="G84" s="2" t="s">
        <v>39</v>
      </c>
      <c r="H84" s="2">
        <v>0</v>
      </c>
      <c r="I84" s="1">
        <v>0</v>
      </c>
      <c r="J84" s="3" t="s">
        <v>18</v>
      </c>
      <c r="K84" s="2" t="str">
        <f>J84*38.68</f>
        <v>0</v>
      </c>
      <c r="L84" s="5"/>
    </row>
    <row r="85" spans="1:12" customHeight="1" ht="105" outlineLevel="4">
      <c r="A85" s="1"/>
      <c r="B85" s="1">
        <v>825056</v>
      </c>
      <c r="C85" s="1" t="s">
        <v>272</v>
      </c>
      <c r="D85" s="1" t="s">
        <v>273</v>
      </c>
      <c r="E85" s="2" t="s">
        <v>274</v>
      </c>
      <c r="F85" s="2" t="s">
        <v>268</v>
      </c>
      <c r="G85" s="2" t="s">
        <v>39</v>
      </c>
      <c r="H85" s="2">
        <v>0</v>
      </c>
      <c r="I85" s="1">
        <v>0</v>
      </c>
      <c r="J85" s="3" t="s">
        <v>18</v>
      </c>
      <c r="K85" s="2" t="str">
        <f>J85*38.68</f>
        <v>0</v>
      </c>
      <c r="L85" s="5"/>
    </row>
    <row r="86" spans="1:12" customHeight="1" ht="105" outlineLevel="4">
      <c r="A86" s="1"/>
      <c r="B86" s="1">
        <v>825057</v>
      </c>
      <c r="C86" s="1" t="s">
        <v>275</v>
      </c>
      <c r="D86" s="1" t="s">
        <v>276</v>
      </c>
      <c r="E86" s="2" t="s">
        <v>277</v>
      </c>
      <c r="F86" s="2" t="s">
        <v>278</v>
      </c>
      <c r="G86" s="2" t="s">
        <v>95</v>
      </c>
      <c r="H86" s="2">
        <v>0</v>
      </c>
      <c r="I86" s="1">
        <v>0</v>
      </c>
      <c r="J86" s="3" t="s">
        <v>18</v>
      </c>
      <c r="K86" s="2" t="str">
        <f>J86*40.16</f>
        <v>0</v>
      </c>
      <c r="L86" s="5"/>
    </row>
    <row r="87" spans="1:12" customHeight="1" ht="105" outlineLevel="4">
      <c r="A87" s="1"/>
      <c r="B87" s="1">
        <v>825058</v>
      </c>
      <c r="C87" s="1" t="s">
        <v>279</v>
      </c>
      <c r="D87" s="1" t="s">
        <v>280</v>
      </c>
      <c r="E87" s="2" t="s">
        <v>281</v>
      </c>
      <c r="F87" s="2" t="s">
        <v>282</v>
      </c>
      <c r="G87" s="2" t="s">
        <v>46</v>
      </c>
      <c r="H87" s="2">
        <v>0</v>
      </c>
      <c r="I87" s="1">
        <v>0</v>
      </c>
      <c r="J87" s="3" t="s">
        <v>18</v>
      </c>
      <c r="K87" s="2" t="str">
        <f>J87*47.60</f>
        <v>0</v>
      </c>
      <c r="L87" s="5"/>
    </row>
    <row r="88" spans="1:12" customHeight="1" ht="105" outlineLevel="4">
      <c r="A88" s="1"/>
      <c r="B88" s="1">
        <v>825059</v>
      </c>
      <c r="C88" s="1" t="s">
        <v>283</v>
      </c>
      <c r="D88" s="1" t="s">
        <v>284</v>
      </c>
      <c r="E88" s="2" t="s">
        <v>285</v>
      </c>
      <c r="F88" s="2" t="s">
        <v>282</v>
      </c>
      <c r="G88" s="2" t="s">
        <v>95</v>
      </c>
      <c r="H88" s="2">
        <v>0</v>
      </c>
      <c r="I88" s="1">
        <v>0</v>
      </c>
      <c r="J88" s="3" t="s">
        <v>18</v>
      </c>
      <c r="K88" s="2" t="str">
        <f>J88*47.60</f>
        <v>0</v>
      </c>
      <c r="L88" s="5"/>
    </row>
    <row r="89" spans="1:12" customHeight="1" ht="105" outlineLevel="4">
      <c r="A89" s="1"/>
      <c r="B89" s="1">
        <v>825060</v>
      </c>
      <c r="C89" s="1" t="s">
        <v>286</v>
      </c>
      <c r="D89" s="1" t="s">
        <v>287</v>
      </c>
      <c r="E89" s="2" t="s">
        <v>288</v>
      </c>
      <c r="F89" s="2" t="s">
        <v>289</v>
      </c>
      <c r="G89" s="2" t="s">
        <v>46</v>
      </c>
      <c r="H89" s="2">
        <v>0</v>
      </c>
      <c r="I89" s="1">
        <v>0</v>
      </c>
      <c r="J89" s="3" t="s">
        <v>18</v>
      </c>
      <c r="K89" s="2" t="str">
        <f>J89*49.09</f>
        <v>0</v>
      </c>
      <c r="L89" s="5"/>
    </row>
    <row r="90" spans="1:12" customHeight="1" ht="105" outlineLevel="4">
      <c r="A90" s="1"/>
      <c r="B90" s="1">
        <v>825061</v>
      </c>
      <c r="C90" s="1" t="s">
        <v>290</v>
      </c>
      <c r="D90" s="1" t="s">
        <v>291</v>
      </c>
      <c r="E90" s="2" t="s">
        <v>292</v>
      </c>
      <c r="F90" s="2" t="s">
        <v>293</v>
      </c>
      <c r="G90" s="2" t="s">
        <v>46</v>
      </c>
      <c r="H90" s="2">
        <v>0</v>
      </c>
      <c r="I90" s="1">
        <v>0</v>
      </c>
      <c r="J90" s="3" t="s">
        <v>18</v>
      </c>
      <c r="K90" s="2" t="str">
        <f>J90*52.06</f>
        <v>0</v>
      </c>
      <c r="L90" s="5"/>
    </row>
    <row r="91" spans="1:12" customHeight="1" ht="105" outlineLevel="4">
      <c r="A91" s="1"/>
      <c r="B91" s="1">
        <v>825062</v>
      </c>
      <c r="C91" s="1" t="s">
        <v>294</v>
      </c>
      <c r="D91" s="1" t="s">
        <v>295</v>
      </c>
      <c r="E91" s="2" t="s">
        <v>296</v>
      </c>
      <c r="F91" s="2" t="s">
        <v>293</v>
      </c>
      <c r="G91" s="2" t="s">
        <v>46</v>
      </c>
      <c r="H91" s="2">
        <v>0</v>
      </c>
      <c r="I91" s="1">
        <v>0</v>
      </c>
      <c r="J91" s="3" t="s">
        <v>18</v>
      </c>
      <c r="K91" s="2" t="str">
        <f>J91*52.06</f>
        <v>0</v>
      </c>
      <c r="L91" s="5"/>
    </row>
    <row r="92" spans="1:12" customHeight="1" ht="105" outlineLevel="4">
      <c r="A92" s="1"/>
      <c r="B92" s="1">
        <v>825063</v>
      </c>
      <c r="C92" s="1" t="s">
        <v>297</v>
      </c>
      <c r="D92" s="1" t="s">
        <v>298</v>
      </c>
      <c r="E92" s="2" t="s">
        <v>299</v>
      </c>
      <c r="F92" s="2" t="s">
        <v>300</v>
      </c>
      <c r="G92" s="2" t="s">
        <v>46</v>
      </c>
      <c r="H92" s="2">
        <v>0</v>
      </c>
      <c r="I92" s="1">
        <v>0</v>
      </c>
      <c r="J92" s="3" t="s">
        <v>18</v>
      </c>
      <c r="K92" s="2" t="str">
        <f>J92*55.04</f>
        <v>0</v>
      </c>
      <c r="L92" s="5"/>
    </row>
    <row r="93" spans="1:12" customHeight="1" ht="105" outlineLevel="4">
      <c r="A93" s="1"/>
      <c r="B93" s="1">
        <v>825064</v>
      </c>
      <c r="C93" s="1" t="s">
        <v>301</v>
      </c>
      <c r="D93" s="1" t="s">
        <v>302</v>
      </c>
      <c r="E93" s="2" t="s">
        <v>303</v>
      </c>
      <c r="F93" s="2" t="s">
        <v>304</v>
      </c>
      <c r="G93" s="2" t="s">
        <v>95</v>
      </c>
      <c r="H93" s="2">
        <v>0</v>
      </c>
      <c r="I93" s="1">
        <v>0</v>
      </c>
      <c r="J93" s="3" t="s">
        <v>18</v>
      </c>
      <c r="K93" s="2" t="str">
        <f>J93*56.53</f>
        <v>0</v>
      </c>
      <c r="L93" s="5"/>
    </row>
    <row r="94" spans="1:12" customHeight="1" ht="105" outlineLevel="4">
      <c r="A94" s="1"/>
      <c r="B94" s="1">
        <v>825065</v>
      </c>
      <c r="C94" s="1" t="s">
        <v>305</v>
      </c>
      <c r="D94" s="1" t="s">
        <v>306</v>
      </c>
      <c r="E94" s="2" t="s">
        <v>307</v>
      </c>
      <c r="F94" s="2" t="s">
        <v>308</v>
      </c>
      <c r="G94" s="2" t="s">
        <v>46</v>
      </c>
      <c r="H94" s="2">
        <v>0</v>
      </c>
      <c r="I94" s="1">
        <v>0</v>
      </c>
      <c r="J94" s="3" t="s">
        <v>18</v>
      </c>
      <c r="K94" s="2" t="str">
        <f>J94*78.84</f>
        <v>0</v>
      </c>
      <c r="L94" s="5"/>
    </row>
    <row r="95" spans="1:12" customHeight="1" ht="105" outlineLevel="4">
      <c r="A95" s="1"/>
      <c r="B95" s="1">
        <v>825066</v>
      </c>
      <c r="C95" s="1" t="s">
        <v>309</v>
      </c>
      <c r="D95" s="1" t="s">
        <v>310</v>
      </c>
      <c r="E95" s="2" t="s">
        <v>311</v>
      </c>
      <c r="F95" s="2" t="s">
        <v>312</v>
      </c>
      <c r="G95" s="2" t="s">
        <v>46</v>
      </c>
      <c r="H95" s="2">
        <v>0</v>
      </c>
      <c r="I95" s="1">
        <v>0</v>
      </c>
      <c r="J95" s="3" t="s">
        <v>18</v>
      </c>
      <c r="K95" s="2" t="str">
        <f>J95*81.81</f>
        <v>0</v>
      </c>
      <c r="L95" s="5"/>
    </row>
    <row r="96" spans="1:12" customHeight="1" ht="105" outlineLevel="4">
      <c r="A96" s="1"/>
      <c r="B96" s="1">
        <v>825067</v>
      </c>
      <c r="C96" s="1" t="s">
        <v>313</v>
      </c>
      <c r="D96" s="1" t="s">
        <v>314</v>
      </c>
      <c r="E96" s="2" t="s">
        <v>315</v>
      </c>
      <c r="F96" s="2" t="s">
        <v>316</v>
      </c>
      <c r="G96" s="2" t="s">
        <v>46</v>
      </c>
      <c r="H96" s="2">
        <v>0</v>
      </c>
      <c r="I96" s="1">
        <v>0</v>
      </c>
      <c r="J96" s="3" t="s">
        <v>18</v>
      </c>
      <c r="K96" s="2" t="str">
        <f>J96*83.30</f>
        <v>0</v>
      </c>
      <c r="L96" s="5"/>
    </row>
    <row r="97" spans="1:12" customHeight="1" ht="105" outlineLevel="4">
      <c r="A97" s="1"/>
      <c r="B97" s="1">
        <v>825068</v>
      </c>
      <c r="C97" s="1" t="s">
        <v>317</v>
      </c>
      <c r="D97" s="1" t="s">
        <v>318</v>
      </c>
      <c r="E97" s="2" t="s">
        <v>319</v>
      </c>
      <c r="F97" s="2" t="s">
        <v>320</v>
      </c>
      <c r="G97" s="2" t="s">
        <v>46</v>
      </c>
      <c r="H97" s="2">
        <v>0</v>
      </c>
      <c r="I97" s="1">
        <v>0</v>
      </c>
      <c r="J97" s="3" t="s">
        <v>18</v>
      </c>
      <c r="K97" s="2" t="str">
        <f>J97*86.28</f>
        <v>0</v>
      </c>
      <c r="L97" s="5"/>
    </row>
    <row r="98" spans="1:12" customHeight="1" ht="105" outlineLevel="4">
      <c r="A98" s="1"/>
      <c r="B98" s="1">
        <v>825069</v>
      </c>
      <c r="C98" s="1" t="s">
        <v>321</v>
      </c>
      <c r="D98" s="1" t="s">
        <v>322</v>
      </c>
      <c r="E98" s="2" t="s">
        <v>323</v>
      </c>
      <c r="F98" s="2" t="s">
        <v>324</v>
      </c>
      <c r="G98" s="2" t="s">
        <v>46</v>
      </c>
      <c r="H98" s="2">
        <v>0</v>
      </c>
      <c r="I98" s="1">
        <v>0</v>
      </c>
      <c r="J98" s="3" t="s">
        <v>18</v>
      </c>
      <c r="K98" s="2" t="str">
        <f>J98*87.76</f>
        <v>0</v>
      </c>
      <c r="L98" s="5"/>
    </row>
    <row r="99" spans="1:12" customHeight="1" ht="105" outlineLevel="4">
      <c r="A99" s="1"/>
      <c r="B99" s="1">
        <v>825070</v>
      </c>
      <c r="C99" s="1" t="s">
        <v>325</v>
      </c>
      <c r="D99" s="1" t="s">
        <v>326</v>
      </c>
      <c r="E99" s="2" t="s">
        <v>327</v>
      </c>
      <c r="F99" s="2" t="s">
        <v>328</v>
      </c>
      <c r="G99" s="2" t="s">
        <v>46</v>
      </c>
      <c r="H99" s="2">
        <v>0</v>
      </c>
      <c r="I99" s="1">
        <v>0</v>
      </c>
      <c r="J99" s="3" t="s">
        <v>18</v>
      </c>
      <c r="K99" s="2" t="str">
        <f>J99*92.23</f>
        <v>0</v>
      </c>
      <c r="L99" s="5"/>
    </row>
    <row r="100" spans="1:12" customHeight="1" ht="105" outlineLevel="4">
      <c r="A100" s="1"/>
      <c r="B100" s="1">
        <v>825071</v>
      </c>
      <c r="C100" s="1" t="s">
        <v>329</v>
      </c>
      <c r="D100" s="1" t="s">
        <v>330</v>
      </c>
      <c r="E100" s="2" t="s">
        <v>331</v>
      </c>
      <c r="F100" s="2" t="s">
        <v>332</v>
      </c>
      <c r="G100" s="2" t="s">
        <v>46</v>
      </c>
      <c r="H100" s="2">
        <v>0</v>
      </c>
      <c r="I100" s="1">
        <v>0</v>
      </c>
      <c r="J100" s="3" t="s">
        <v>18</v>
      </c>
      <c r="K100" s="2" t="str">
        <f>J100*95.20</f>
        <v>0</v>
      </c>
      <c r="L100" s="5"/>
    </row>
    <row r="101" spans="1:12" customHeight="1" ht="105" outlineLevel="4">
      <c r="A101" s="1"/>
      <c r="B101" s="1">
        <v>825072</v>
      </c>
      <c r="C101" s="1" t="s">
        <v>333</v>
      </c>
      <c r="D101" s="1" t="s">
        <v>334</v>
      </c>
      <c r="E101" s="2" t="s">
        <v>335</v>
      </c>
      <c r="F101" s="2" t="s">
        <v>336</v>
      </c>
      <c r="G101" s="2" t="s">
        <v>46</v>
      </c>
      <c r="H101" s="2">
        <v>0</v>
      </c>
      <c r="I101" s="1">
        <v>0</v>
      </c>
      <c r="J101" s="3" t="s">
        <v>18</v>
      </c>
      <c r="K101" s="2" t="str">
        <f>J101*96.69</f>
        <v>0</v>
      </c>
      <c r="L101" s="5"/>
    </row>
    <row r="102" spans="1:12" customHeight="1" ht="105" outlineLevel="4">
      <c r="A102" s="1"/>
      <c r="B102" s="1">
        <v>825073</v>
      </c>
      <c r="C102" s="1" t="s">
        <v>337</v>
      </c>
      <c r="D102" s="1" t="s">
        <v>338</v>
      </c>
      <c r="E102" s="2" t="s">
        <v>339</v>
      </c>
      <c r="F102" s="2" t="s">
        <v>340</v>
      </c>
      <c r="G102" s="2" t="s">
        <v>46</v>
      </c>
      <c r="H102" s="2">
        <v>0</v>
      </c>
      <c r="I102" s="1">
        <v>0</v>
      </c>
      <c r="J102" s="3" t="s">
        <v>18</v>
      </c>
      <c r="K102" s="2" t="str">
        <f>J102*105.61</f>
        <v>0</v>
      </c>
      <c r="L102" s="5"/>
    </row>
    <row r="103" spans="1:12" customHeight="1" ht="105" outlineLevel="4">
      <c r="A103" s="1"/>
      <c r="B103" s="1">
        <v>825074</v>
      </c>
      <c r="C103" s="1" t="s">
        <v>341</v>
      </c>
      <c r="D103" s="1" t="s">
        <v>342</v>
      </c>
      <c r="E103" s="2" t="s">
        <v>343</v>
      </c>
      <c r="F103" s="2" t="s">
        <v>344</v>
      </c>
      <c r="G103" s="2" t="s">
        <v>46</v>
      </c>
      <c r="H103" s="2">
        <v>0</v>
      </c>
      <c r="I103" s="1">
        <v>0</v>
      </c>
      <c r="J103" s="3" t="s">
        <v>18</v>
      </c>
      <c r="K103" s="2" t="str">
        <f>J103*136.85</f>
        <v>0</v>
      </c>
      <c r="L103" s="5"/>
    </row>
    <row r="104" spans="1:12" customHeight="1" ht="105" outlineLevel="4">
      <c r="A104" s="1"/>
      <c r="B104" s="1">
        <v>825075</v>
      </c>
      <c r="C104" s="1" t="s">
        <v>345</v>
      </c>
      <c r="D104" s="1" t="s">
        <v>346</v>
      </c>
      <c r="E104" s="2" t="s">
        <v>347</v>
      </c>
      <c r="F104" s="2" t="s">
        <v>348</v>
      </c>
      <c r="G104" s="2" t="s">
        <v>17</v>
      </c>
      <c r="H104" s="2">
        <v>0</v>
      </c>
      <c r="I104" s="1">
        <v>0</v>
      </c>
      <c r="J104" s="3" t="s">
        <v>18</v>
      </c>
      <c r="K104" s="2" t="str">
        <f>J104*147.26</f>
        <v>0</v>
      </c>
      <c r="L104" s="5"/>
    </row>
    <row r="105" spans="1:12" customHeight="1" ht="105" outlineLevel="4">
      <c r="A105" s="1"/>
      <c r="B105" s="1">
        <v>825076</v>
      </c>
      <c r="C105" s="1" t="s">
        <v>349</v>
      </c>
      <c r="D105" s="1" t="s">
        <v>350</v>
      </c>
      <c r="E105" s="2" t="s">
        <v>351</v>
      </c>
      <c r="F105" s="2" t="s">
        <v>352</v>
      </c>
      <c r="G105" s="2" t="s">
        <v>17</v>
      </c>
      <c r="H105" s="2">
        <v>0</v>
      </c>
      <c r="I105" s="1">
        <v>0</v>
      </c>
      <c r="J105" s="3" t="s">
        <v>18</v>
      </c>
      <c r="K105" s="2" t="str">
        <f>J105*150.24</f>
        <v>0</v>
      </c>
      <c r="L105" s="5"/>
    </row>
    <row r="106" spans="1:12" customHeight="1" ht="105" outlineLevel="4">
      <c r="A106" s="1"/>
      <c r="B106" s="1">
        <v>825077</v>
      </c>
      <c r="C106" s="1" t="s">
        <v>353</v>
      </c>
      <c r="D106" s="1" t="s">
        <v>354</v>
      </c>
      <c r="E106" s="2" t="s">
        <v>355</v>
      </c>
      <c r="F106" s="2" t="s">
        <v>356</v>
      </c>
      <c r="G106" s="2" t="s">
        <v>17</v>
      </c>
      <c r="H106" s="2">
        <v>0</v>
      </c>
      <c r="I106" s="1">
        <v>0</v>
      </c>
      <c r="J106" s="3" t="s">
        <v>18</v>
      </c>
      <c r="K106" s="2" t="str">
        <f>J106*163.63</f>
        <v>0</v>
      </c>
      <c r="L106" s="5"/>
    </row>
    <row r="107" spans="1:12" customHeight="1" ht="105" outlineLevel="4">
      <c r="A107" s="1"/>
      <c r="B107" s="1">
        <v>825078</v>
      </c>
      <c r="C107" s="1" t="s">
        <v>357</v>
      </c>
      <c r="D107" s="1" t="s">
        <v>358</v>
      </c>
      <c r="E107" s="2" t="s">
        <v>359</v>
      </c>
      <c r="F107" s="2" t="s">
        <v>360</v>
      </c>
      <c r="G107" s="2" t="s">
        <v>17</v>
      </c>
      <c r="H107" s="2">
        <v>0</v>
      </c>
      <c r="I107" s="1">
        <v>0</v>
      </c>
      <c r="J107" s="3" t="s">
        <v>18</v>
      </c>
      <c r="K107" s="2" t="str">
        <f>J107*171.06</f>
        <v>0</v>
      </c>
      <c r="L107" s="5"/>
    </row>
    <row r="108" spans="1:12" customHeight="1" ht="105" outlineLevel="4">
      <c r="A108" s="1"/>
      <c r="B108" s="1">
        <v>825079</v>
      </c>
      <c r="C108" s="1" t="s">
        <v>361</v>
      </c>
      <c r="D108" s="1" t="s">
        <v>362</v>
      </c>
      <c r="E108" s="2" t="s">
        <v>363</v>
      </c>
      <c r="F108" s="2" t="s">
        <v>364</v>
      </c>
      <c r="G108" s="2" t="s">
        <v>17</v>
      </c>
      <c r="H108" s="2">
        <v>0</v>
      </c>
      <c r="I108" s="1">
        <v>0</v>
      </c>
      <c r="J108" s="3" t="s">
        <v>18</v>
      </c>
      <c r="K108" s="2" t="str">
        <f>J108*177.01</f>
        <v>0</v>
      </c>
      <c r="L108" s="5"/>
    </row>
    <row r="109" spans="1:12" customHeight="1" ht="105" outlineLevel="4">
      <c r="A109" s="1"/>
      <c r="B109" s="1">
        <v>825080</v>
      </c>
      <c r="C109" s="1" t="s">
        <v>365</v>
      </c>
      <c r="D109" s="1" t="s">
        <v>366</v>
      </c>
      <c r="E109" s="2" t="s">
        <v>367</v>
      </c>
      <c r="F109" s="2" t="s">
        <v>368</v>
      </c>
      <c r="G109" s="2">
        <v>10</v>
      </c>
      <c r="H109" s="2">
        <v>0</v>
      </c>
      <c r="I109" s="1">
        <v>0</v>
      </c>
      <c r="J109" s="3" t="s">
        <v>18</v>
      </c>
      <c r="K109" s="2" t="str">
        <f>J109*185.94</f>
        <v>0</v>
      </c>
      <c r="L109" s="5"/>
    </row>
    <row r="110" spans="1:12" customHeight="1" ht="105" outlineLevel="4">
      <c r="A110" s="1"/>
      <c r="B110" s="1">
        <v>825081</v>
      </c>
      <c r="C110" s="1" t="s">
        <v>369</v>
      </c>
      <c r="D110" s="1" t="s">
        <v>370</v>
      </c>
      <c r="E110" s="2" t="s">
        <v>371</v>
      </c>
      <c r="F110" s="2" t="s">
        <v>372</v>
      </c>
      <c r="G110" s="2" t="s">
        <v>17</v>
      </c>
      <c r="H110" s="2">
        <v>0</v>
      </c>
      <c r="I110" s="1">
        <v>0</v>
      </c>
      <c r="J110" s="3" t="s">
        <v>18</v>
      </c>
      <c r="K110" s="2" t="str">
        <f>J110*191.89</f>
        <v>0</v>
      </c>
      <c r="L110" s="5"/>
    </row>
    <row r="111" spans="1:12" customHeight="1" ht="105" outlineLevel="4">
      <c r="A111" s="1"/>
      <c r="B111" s="1">
        <v>825082</v>
      </c>
      <c r="C111" s="1" t="s">
        <v>373</v>
      </c>
      <c r="D111" s="1" t="s">
        <v>374</v>
      </c>
      <c r="E111" s="2" t="s">
        <v>375</v>
      </c>
      <c r="F111" s="2" t="s">
        <v>376</v>
      </c>
      <c r="G111" s="2">
        <v>10</v>
      </c>
      <c r="H111" s="2">
        <v>0</v>
      </c>
      <c r="I111" s="1">
        <v>0</v>
      </c>
      <c r="J111" s="3" t="s">
        <v>18</v>
      </c>
      <c r="K111" s="2" t="str">
        <f>J111*205.28</f>
        <v>0</v>
      </c>
      <c r="L111" s="5"/>
    </row>
    <row r="112" spans="1:12" customHeight="1" ht="105" outlineLevel="4">
      <c r="A112" s="1"/>
      <c r="B112" s="1">
        <v>825083</v>
      </c>
      <c r="C112" s="1" t="s">
        <v>377</v>
      </c>
      <c r="D112" s="1" t="s">
        <v>378</v>
      </c>
      <c r="E112" s="2" t="s">
        <v>379</v>
      </c>
      <c r="F112" s="2" t="s">
        <v>380</v>
      </c>
      <c r="G112" s="2" t="s">
        <v>17</v>
      </c>
      <c r="H112" s="2">
        <v>0</v>
      </c>
      <c r="I112" s="1">
        <v>0</v>
      </c>
      <c r="J112" s="3" t="s">
        <v>18</v>
      </c>
      <c r="K112" s="2" t="str">
        <f>J112*203.79</f>
        <v>0</v>
      </c>
      <c r="L112" s="5"/>
    </row>
    <row r="113" spans="1:12" outlineLevel="2">
      <c r="A113" s="8" t="s">
        <v>381</v>
      </c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5"/>
    </row>
    <row r="114" spans="1:12" customHeight="1" ht="105" outlineLevel="4">
      <c r="A114" s="1"/>
      <c r="B114" s="1">
        <v>825031</v>
      </c>
      <c r="C114" s="1" t="s">
        <v>382</v>
      </c>
      <c r="D114" s="1" t="s">
        <v>383</v>
      </c>
      <c r="E114" s="2" t="s">
        <v>384</v>
      </c>
      <c r="F114" s="2" t="s">
        <v>385</v>
      </c>
      <c r="G114" s="2" t="s">
        <v>39</v>
      </c>
      <c r="H114" s="2">
        <v>0</v>
      </c>
      <c r="I114" s="1">
        <v>0</v>
      </c>
      <c r="J114" s="3" t="s">
        <v>18</v>
      </c>
      <c r="K114" s="2" t="str">
        <f>J114*10.41</f>
        <v>0</v>
      </c>
      <c r="L114" s="5"/>
    </row>
    <row r="115" spans="1:12" customHeight="1" ht="105" outlineLevel="4">
      <c r="A115" s="1"/>
      <c r="B115" s="1">
        <v>825032</v>
      </c>
      <c r="C115" s="1" t="s">
        <v>386</v>
      </c>
      <c r="D115" s="1" t="s">
        <v>387</v>
      </c>
      <c r="E115" s="2" t="s">
        <v>388</v>
      </c>
      <c r="F115" s="2" t="s">
        <v>385</v>
      </c>
      <c r="G115" s="2" t="s">
        <v>39</v>
      </c>
      <c r="H115" s="2">
        <v>0</v>
      </c>
      <c r="I115" s="1">
        <v>0</v>
      </c>
      <c r="J115" s="3" t="s">
        <v>18</v>
      </c>
      <c r="K115" s="2" t="str">
        <f>J115*10.41</f>
        <v>0</v>
      </c>
      <c r="L115" s="5"/>
    </row>
    <row r="116" spans="1:12" customHeight="1" ht="105" outlineLevel="4">
      <c r="A116" s="1"/>
      <c r="B116" s="1">
        <v>825033</v>
      </c>
      <c r="C116" s="1" t="s">
        <v>389</v>
      </c>
      <c r="D116" s="1" t="s">
        <v>390</v>
      </c>
      <c r="E116" s="2" t="s">
        <v>391</v>
      </c>
      <c r="F116" s="2" t="s">
        <v>392</v>
      </c>
      <c r="G116" s="2" t="s">
        <v>95</v>
      </c>
      <c r="H116" s="2">
        <v>0</v>
      </c>
      <c r="I116" s="1">
        <v>0</v>
      </c>
      <c r="J116" s="3" t="s">
        <v>18</v>
      </c>
      <c r="K116" s="2" t="str">
        <f>J116*11.90</f>
        <v>0</v>
      </c>
      <c r="L116" s="5"/>
    </row>
    <row r="117" spans="1:12" customHeight="1" ht="105" outlineLevel="4">
      <c r="A117" s="1"/>
      <c r="B117" s="1">
        <v>825034</v>
      </c>
      <c r="C117" s="1" t="s">
        <v>393</v>
      </c>
      <c r="D117" s="1" t="s">
        <v>394</v>
      </c>
      <c r="E117" s="2" t="s">
        <v>395</v>
      </c>
      <c r="F117" s="2" t="s">
        <v>392</v>
      </c>
      <c r="G117" s="2" t="s">
        <v>39</v>
      </c>
      <c r="H117" s="2">
        <v>0</v>
      </c>
      <c r="I117" s="1">
        <v>0</v>
      </c>
      <c r="J117" s="3" t="s">
        <v>18</v>
      </c>
      <c r="K117" s="2" t="str">
        <f>J117*11.90</f>
        <v>0</v>
      </c>
      <c r="L117" s="5"/>
    </row>
    <row r="118" spans="1:12" customHeight="1" ht="105" outlineLevel="4">
      <c r="A118" s="1"/>
      <c r="B118" s="1">
        <v>825035</v>
      </c>
      <c r="C118" s="1" t="s">
        <v>396</v>
      </c>
      <c r="D118" s="1" t="s">
        <v>397</v>
      </c>
      <c r="E118" s="2" t="s">
        <v>398</v>
      </c>
      <c r="F118" s="2" t="s">
        <v>392</v>
      </c>
      <c r="G118" s="2" t="s">
        <v>39</v>
      </c>
      <c r="H118" s="2">
        <v>0</v>
      </c>
      <c r="I118" s="1">
        <v>0</v>
      </c>
      <c r="J118" s="3" t="s">
        <v>18</v>
      </c>
      <c r="K118" s="2" t="str">
        <f>J118*11.90</f>
        <v>0</v>
      </c>
      <c r="L118" s="5"/>
    </row>
    <row r="119" spans="1:12" customHeight="1" ht="105" outlineLevel="4">
      <c r="A119" s="1"/>
      <c r="B119" s="1">
        <v>825036</v>
      </c>
      <c r="C119" s="1" t="s">
        <v>399</v>
      </c>
      <c r="D119" s="1" t="s">
        <v>400</v>
      </c>
      <c r="E119" s="2" t="s">
        <v>401</v>
      </c>
      <c r="F119" s="2" t="s">
        <v>402</v>
      </c>
      <c r="G119" s="2" t="s">
        <v>39</v>
      </c>
      <c r="H119" s="2">
        <v>0</v>
      </c>
      <c r="I119" s="1">
        <v>0</v>
      </c>
      <c r="J119" s="3" t="s">
        <v>18</v>
      </c>
      <c r="K119" s="2" t="str">
        <f>J119*13.39</f>
        <v>0</v>
      </c>
      <c r="L119" s="5"/>
    </row>
    <row r="120" spans="1:12" customHeight="1" ht="105" outlineLevel="4">
      <c r="A120" s="1"/>
      <c r="B120" s="1">
        <v>825037</v>
      </c>
      <c r="C120" s="1" t="s">
        <v>403</v>
      </c>
      <c r="D120" s="1" t="s">
        <v>404</v>
      </c>
      <c r="E120" s="2" t="s">
        <v>405</v>
      </c>
      <c r="F120" s="2" t="s">
        <v>406</v>
      </c>
      <c r="G120" s="2" t="s">
        <v>95</v>
      </c>
      <c r="H120" s="2">
        <v>0</v>
      </c>
      <c r="I120" s="1">
        <v>0</v>
      </c>
      <c r="J120" s="3" t="s">
        <v>18</v>
      </c>
      <c r="K120" s="2" t="str">
        <f>J120*14.88</f>
        <v>0</v>
      </c>
      <c r="L120" s="5"/>
    </row>
    <row r="121" spans="1:12" customHeight="1" ht="105" outlineLevel="4">
      <c r="A121" s="1"/>
      <c r="B121" s="1">
        <v>825038</v>
      </c>
      <c r="C121" s="1" t="s">
        <v>407</v>
      </c>
      <c r="D121" s="1" t="s">
        <v>408</v>
      </c>
      <c r="E121" s="2" t="s">
        <v>409</v>
      </c>
      <c r="F121" s="2" t="s">
        <v>406</v>
      </c>
      <c r="G121" s="2" t="s">
        <v>95</v>
      </c>
      <c r="H121" s="2">
        <v>0</v>
      </c>
      <c r="I121" s="1">
        <v>0</v>
      </c>
      <c r="J121" s="3" t="s">
        <v>18</v>
      </c>
      <c r="K121" s="2" t="str">
        <f>J121*14.88</f>
        <v>0</v>
      </c>
      <c r="L121" s="5"/>
    </row>
    <row r="122" spans="1:12" customHeight="1" ht="105" outlineLevel="4">
      <c r="A122" s="1"/>
      <c r="B122" s="1">
        <v>825039</v>
      </c>
      <c r="C122" s="1" t="s">
        <v>410</v>
      </c>
      <c r="D122" s="1" t="s">
        <v>411</v>
      </c>
      <c r="E122" s="2" t="s">
        <v>412</v>
      </c>
      <c r="F122" s="2" t="s">
        <v>413</v>
      </c>
      <c r="G122" s="2" t="s">
        <v>39</v>
      </c>
      <c r="H122" s="2">
        <v>0</v>
      </c>
      <c r="I122" s="1">
        <v>0</v>
      </c>
      <c r="J122" s="3" t="s">
        <v>18</v>
      </c>
      <c r="K122" s="2" t="str">
        <f>J122*16.36</f>
        <v>0</v>
      </c>
      <c r="L122" s="5"/>
    </row>
    <row r="123" spans="1:12" customHeight="1" ht="105" outlineLevel="4">
      <c r="A123" s="1"/>
      <c r="B123" s="1">
        <v>825040</v>
      </c>
      <c r="C123" s="1" t="s">
        <v>414</v>
      </c>
      <c r="D123" s="1" t="s">
        <v>415</v>
      </c>
      <c r="E123" s="2" t="s">
        <v>416</v>
      </c>
      <c r="F123" s="2" t="s">
        <v>413</v>
      </c>
      <c r="G123" s="2" t="s">
        <v>95</v>
      </c>
      <c r="H123" s="2">
        <v>0</v>
      </c>
      <c r="I123" s="1">
        <v>0</v>
      </c>
      <c r="J123" s="3" t="s">
        <v>18</v>
      </c>
      <c r="K123" s="2" t="str">
        <f>J123*16.36</f>
        <v>0</v>
      </c>
      <c r="L123" s="5"/>
    </row>
    <row r="124" spans="1:12" customHeight="1" ht="105" outlineLevel="4">
      <c r="A124" s="1"/>
      <c r="B124" s="1">
        <v>825041</v>
      </c>
      <c r="C124" s="1" t="s">
        <v>417</v>
      </c>
      <c r="D124" s="1" t="s">
        <v>418</v>
      </c>
      <c r="E124" s="2" t="s">
        <v>419</v>
      </c>
      <c r="F124" s="2" t="s">
        <v>420</v>
      </c>
      <c r="G124" s="2" t="s">
        <v>46</v>
      </c>
      <c r="H124" s="2">
        <v>0</v>
      </c>
      <c r="I124" s="1">
        <v>0</v>
      </c>
      <c r="J124" s="3" t="s">
        <v>18</v>
      </c>
      <c r="K124" s="2" t="str">
        <f>J124*19.34</f>
        <v>0</v>
      </c>
      <c r="L124" s="5"/>
    </row>
    <row r="125" spans="1:12" customHeight="1" ht="105" outlineLevel="4">
      <c r="A125" s="1"/>
      <c r="B125" s="1">
        <v>825042</v>
      </c>
      <c r="C125" s="1" t="s">
        <v>421</v>
      </c>
      <c r="D125" s="1" t="s">
        <v>422</v>
      </c>
      <c r="E125" s="2" t="s">
        <v>423</v>
      </c>
      <c r="F125" s="2" t="s">
        <v>420</v>
      </c>
      <c r="G125" s="2" t="s">
        <v>46</v>
      </c>
      <c r="H125" s="2">
        <v>0</v>
      </c>
      <c r="I125" s="1">
        <v>0</v>
      </c>
      <c r="J125" s="3" t="s">
        <v>18</v>
      </c>
      <c r="K125" s="2" t="str">
        <f>J125*19.34</f>
        <v>0</v>
      </c>
      <c r="L125" s="5"/>
    </row>
    <row r="126" spans="1:12" customHeight="1" ht="105" outlineLevel="4">
      <c r="A126" s="1"/>
      <c r="B126" s="1">
        <v>825043</v>
      </c>
      <c r="C126" s="1" t="s">
        <v>424</v>
      </c>
      <c r="D126" s="1" t="s">
        <v>425</v>
      </c>
      <c r="E126" s="2" t="s">
        <v>426</v>
      </c>
      <c r="F126" s="2" t="s">
        <v>427</v>
      </c>
      <c r="G126" s="2" t="s">
        <v>46</v>
      </c>
      <c r="H126" s="2">
        <v>0</v>
      </c>
      <c r="I126" s="1">
        <v>0</v>
      </c>
      <c r="J126" s="3" t="s">
        <v>18</v>
      </c>
      <c r="K126" s="2" t="str">
        <f>J126*20.83</f>
        <v>0</v>
      </c>
      <c r="L126" s="5"/>
    </row>
    <row r="127" spans="1:12" customHeight="1" ht="105" outlineLevel="4">
      <c r="A127" s="1"/>
      <c r="B127" s="1">
        <v>825044</v>
      </c>
      <c r="C127" s="1" t="s">
        <v>428</v>
      </c>
      <c r="D127" s="1" t="s">
        <v>429</v>
      </c>
      <c r="E127" s="2" t="s">
        <v>430</v>
      </c>
      <c r="F127" s="2" t="s">
        <v>427</v>
      </c>
      <c r="G127" s="2" t="s">
        <v>46</v>
      </c>
      <c r="H127" s="2">
        <v>0</v>
      </c>
      <c r="I127" s="1">
        <v>0</v>
      </c>
      <c r="J127" s="3" t="s">
        <v>18</v>
      </c>
      <c r="K127" s="2" t="str">
        <f>J127*20.83</f>
        <v>0</v>
      </c>
      <c r="L127" s="5"/>
    </row>
    <row r="128" spans="1:12" customHeight="1" ht="105" outlineLevel="4">
      <c r="A128" s="1"/>
      <c r="B128" s="1">
        <v>825045</v>
      </c>
      <c r="C128" s="1" t="s">
        <v>431</v>
      </c>
      <c r="D128" s="1" t="s">
        <v>432</v>
      </c>
      <c r="E128" s="2" t="s">
        <v>433</v>
      </c>
      <c r="F128" s="2" t="s">
        <v>434</v>
      </c>
      <c r="G128" s="2" t="s">
        <v>17</v>
      </c>
      <c r="H128" s="2">
        <v>0</v>
      </c>
      <c r="I128" s="1">
        <v>0</v>
      </c>
      <c r="J128" s="3" t="s">
        <v>18</v>
      </c>
      <c r="K128" s="2" t="str">
        <f>J128*25.29</f>
        <v>0</v>
      </c>
      <c r="L128" s="5"/>
    </row>
    <row r="129" spans="1:12" customHeight="1" ht="105" outlineLevel="4">
      <c r="A129" s="1"/>
      <c r="B129" s="1">
        <v>825046</v>
      </c>
      <c r="C129" s="1" t="s">
        <v>435</v>
      </c>
      <c r="D129" s="1" t="s">
        <v>436</v>
      </c>
      <c r="E129" s="2" t="s">
        <v>437</v>
      </c>
      <c r="F129" s="2" t="s">
        <v>438</v>
      </c>
      <c r="G129" s="2" t="s">
        <v>46</v>
      </c>
      <c r="H129" s="2">
        <v>0</v>
      </c>
      <c r="I129" s="1">
        <v>0</v>
      </c>
      <c r="J129" s="3" t="s">
        <v>18</v>
      </c>
      <c r="K129" s="2" t="str">
        <f>J129*26.78</f>
        <v>0</v>
      </c>
      <c r="L129" s="5"/>
    </row>
    <row r="130" spans="1:12" customHeight="1" ht="105" outlineLevel="4">
      <c r="A130" s="1"/>
      <c r="B130" s="1">
        <v>825047</v>
      </c>
      <c r="C130" s="1" t="s">
        <v>439</v>
      </c>
      <c r="D130" s="1" t="s">
        <v>440</v>
      </c>
      <c r="E130" s="2" t="s">
        <v>441</v>
      </c>
      <c r="F130" s="2" t="s">
        <v>254</v>
      </c>
      <c r="G130" s="2" t="s">
        <v>46</v>
      </c>
      <c r="H130" s="2">
        <v>0</v>
      </c>
      <c r="I130" s="1">
        <v>0</v>
      </c>
      <c r="J130" s="3" t="s">
        <v>18</v>
      </c>
      <c r="K130" s="2" t="str">
        <f>J130*29.75</f>
        <v>0</v>
      </c>
      <c r="L130" s="5"/>
    </row>
    <row r="131" spans="1:12" customHeight="1" ht="105" outlineLevel="4">
      <c r="A131" s="1"/>
      <c r="B131" s="1">
        <v>825048</v>
      </c>
      <c r="C131" s="1" t="s">
        <v>442</v>
      </c>
      <c r="D131" s="1" t="s">
        <v>443</v>
      </c>
      <c r="E131" s="2" t="s">
        <v>444</v>
      </c>
      <c r="F131" s="2" t="s">
        <v>261</v>
      </c>
      <c r="G131" s="2" t="s">
        <v>46</v>
      </c>
      <c r="H131" s="2">
        <v>0</v>
      </c>
      <c r="I131" s="1">
        <v>0</v>
      </c>
      <c r="J131" s="3" t="s">
        <v>18</v>
      </c>
      <c r="K131" s="2" t="str">
        <f>J131*31.24</f>
        <v>0</v>
      </c>
      <c r="L131" s="5"/>
    </row>
    <row r="132" spans="1:12" customHeight="1" ht="105" outlineLevel="4">
      <c r="A132" s="1"/>
      <c r="B132" s="1">
        <v>825049</v>
      </c>
      <c r="C132" s="1" t="s">
        <v>445</v>
      </c>
      <c r="D132" s="1" t="s">
        <v>446</v>
      </c>
      <c r="E132" s="2" t="s">
        <v>447</v>
      </c>
      <c r="F132" s="2" t="s">
        <v>448</v>
      </c>
      <c r="G132" s="2" t="s">
        <v>46</v>
      </c>
      <c r="H132" s="2">
        <v>0</v>
      </c>
      <c r="I132" s="1">
        <v>0</v>
      </c>
      <c r="J132" s="3" t="s">
        <v>18</v>
      </c>
      <c r="K132" s="2" t="str">
        <f>J132*34.21</f>
        <v>0</v>
      </c>
      <c r="L132" s="5"/>
    </row>
    <row r="133" spans="1:12" outlineLevel="2">
      <c r="A133" s="8" t="s">
        <v>449</v>
      </c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5"/>
    </row>
    <row r="134" spans="1:12" customHeight="1" ht="105" outlineLevel="4">
      <c r="A134" s="1"/>
      <c r="B134" s="1">
        <v>825028</v>
      </c>
      <c r="C134" s="1" t="s">
        <v>450</v>
      </c>
      <c r="D134" s="1" t="s">
        <v>451</v>
      </c>
      <c r="E134" s="2" t="s">
        <v>452</v>
      </c>
      <c r="F134" s="2" t="s">
        <v>413</v>
      </c>
      <c r="G134" s="2" t="s">
        <v>39</v>
      </c>
      <c r="H134" s="2">
        <v>0</v>
      </c>
      <c r="I134" s="1">
        <v>0</v>
      </c>
      <c r="J134" s="3" t="s">
        <v>18</v>
      </c>
      <c r="K134" s="2" t="str">
        <f>J134*16.36</f>
        <v>0</v>
      </c>
      <c r="L134" s="5"/>
    </row>
    <row r="135" spans="1:12" customHeight="1" ht="105" outlineLevel="4">
      <c r="A135" s="1"/>
      <c r="B135" s="1">
        <v>825029</v>
      </c>
      <c r="C135" s="1" t="s">
        <v>453</v>
      </c>
      <c r="D135" s="1" t="s">
        <v>454</v>
      </c>
      <c r="E135" s="2" t="s">
        <v>455</v>
      </c>
      <c r="F135" s="2" t="s">
        <v>413</v>
      </c>
      <c r="G135" s="2">
        <v>0</v>
      </c>
      <c r="H135" s="2">
        <v>0</v>
      </c>
      <c r="I135" s="1">
        <v>0</v>
      </c>
      <c r="J135" s="3" t="s">
        <v>18</v>
      </c>
      <c r="K135" s="2" t="str">
        <f>J135*16.36</f>
        <v>0</v>
      </c>
      <c r="L135" s="5"/>
    </row>
    <row r="136" spans="1:12" customHeight="1" ht="105" outlineLevel="4">
      <c r="A136" s="1"/>
      <c r="B136" s="1">
        <v>825030</v>
      </c>
      <c r="C136" s="1" t="s">
        <v>456</v>
      </c>
      <c r="D136" s="1" t="s">
        <v>457</v>
      </c>
      <c r="E136" s="2" t="s">
        <v>458</v>
      </c>
      <c r="F136" s="2" t="s">
        <v>420</v>
      </c>
      <c r="G136" s="2">
        <v>0</v>
      </c>
      <c r="H136" s="2">
        <v>0</v>
      </c>
      <c r="I136" s="1">
        <v>0</v>
      </c>
      <c r="J136" s="3" t="s">
        <v>18</v>
      </c>
      <c r="K136" s="2" t="str">
        <f>J136*19.34</f>
        <v>0</v>
      </c>
      <c r="L13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7:K47"/>
    <mergeCell ref="A4:K4"/>
    <mergeCell ref="A26:K26"/>
    <mergeCell ref="A45:K45"/>
    <mergeCell ref="A48:K48"/>
    <mergeCell ref="A68:K68"/>
    <mergeCell ref="A78:K78"/>
    <mergeCell ref="A113:K113"/>
    <mergeCell ref="A133:K13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2025-10-29T11:29:30+03:00</dcterms:created>
  <dcterms:modified xsi:type="dcterms:W3CDTF">2025-10-29T11:29:30+03:00</dcterms:modified>
  <dc:title>Untitled Spreadsheet</dc:title>
  <dc:description/>
  <dc:subject/>
  <cp:keywords/>
  <cp:category/>
</cp:coreProperties>
</file>