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<sst xmlns="http://schemas.openxmlformats.org/spreadsheetml/2006/main" uniqueCount="413">
  <si>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</si>
  <si>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</si>
  <si>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</si>
  <si>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</si>
  <si>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</si>
  <si>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</si>
  <si>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</si>
  <si>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</si>
  <si>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</si>
  <si>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</si>
  <si>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</si>
  <si>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</si>
  <si>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</si>
  <si>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</si>
  <si>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</si>
  <si>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</si>
  <si>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22.27 руб.</t>
  </si>
  <si>
    <t>&gt;100</t>
  </si>
  <si>
    <t>&gt;1000</t>
  </si>
  <si>
    <t>пог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</si>
  <si>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</si>
  <si>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</si>
  <si>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</si>
  <si>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</si>
  <si>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</si>
  <si>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</si>
  <si>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28.56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</si>
  <si>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</si>
  <si>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</si>
  <si>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</si>
  <si>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</si>
  <si>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</si>
  <si>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</si>
  <si>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</si>
  <si>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&gt;50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</si>
  <si>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</si>
  <si>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</si>
  <si>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</si>
  <si>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</si>
  <si>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</si>
  <si>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</si>
  <si>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</si>
  <si>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PPA-130008</t>
  </si>
  <si>
    <t>PECP4332B</t>
  </si>
  <si>
    <t>кожух гофр. для трубы 32 (43мм) синий (30м)</t>
  </si>
  <si>
    <t>Труба PE-RT Pro-aqua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</si>
  <si>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</si>
  <si>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</si>
  <si>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</si>
  <si>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</si>
  <si>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</si>
  <si>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</si>
  <si>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</si>
  <si>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</si>
  <si>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</si>
  <si>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</si>
  <si>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</si>
  <si>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</si>
  <si>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</si>
  <si>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</si>
  <si>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</si>
  <si>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</si>
  <si>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</si>
  <si>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</si>
  <si>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</si>
  <si>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</si>
  <si>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</si>
  <si>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</si>
  <si>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</si>
  <si>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</si>
  <si>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PEX VALTEC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</si>
  <si>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</si>
  <si>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</si>
  <si>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</si>
  <si>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</si>
  <si>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&gt;500</t>
  </si>
  <si>
    <t>&gt;5000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</si>
  <si>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</si>
  <si>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</si>
  <si>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</si>
  <si>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</si>
  <si>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</si>
  <si>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</si>
  <si>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</si>
  <si>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</si>
  <si>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</si>
  <si>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</si>
  <si>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</si>
  <si>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</si>
  <si>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</si>
  <si>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</si>
  <si>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</si>
  <si>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</si>
  <si>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</si>
  <si>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</si>
  <si>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</si>
  <si>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</si>
  <si>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81.00 руб.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</si>
  <si>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</si>
  <si>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</si>
  <si>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</si>
  <si>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120.00 руб.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</si>
  <si>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</si>
  <si>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</si>
  <si>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</si>
  <si>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</si>
  <si>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</si>
  <si>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</si>
  <si>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 VIEIR</t>
  </si>
  <si>
    <t>PPA-120005</t>
  </si>
  <si>
    <t>VP88-100</t>
  </si>
  <si>
    <t>Труба PEX-AL- PEX, c антидиффузионным слоем EVOH, STABIL PLATINUM 16х(2,6) бухта 100м</t>
  </si>
  <si>
    <t>119.00 руб.</t>
  </si>
  <si>
    <t>PPA-120006</t>
  </si>
  <si>
    <t>VP88-200</t>
  </si>
  <si>
    <t>Труба PEXa-AL, c антидиффузионным слоем EVOH, STABIL PLATINUM 16х(2,6) бухта 200м</t>
  </si>
  <si>
    <t>114.54 руб.</t>
  </si>
  <si>
    <t>PPA-120008</t>
  </si>
  <si>
    <t>VP92-100</t>
  </si>
  <si>
    <t>Труба PEXa-AL, c антидиффузионным слоем EVOH, STABIL PLATINUM 20(2,9) бухта 100м</t>
  </si>
  <si>
    <t>165.11 руб.</t>
  </si>
  <si>
    <t>PPA-120009</t>
  </si>
  <si>
    <t>VP93-50</t>
  </si>
  <si>
    <t>Труба PEXa-AL, c антидиффузионным слоем EVOH, STABIL PLATINUM 25(3,7) бухта 50м</t>
  </si>
  <si>
    <t>266.26 руб.</t>
  </si>
  <si>
    <t>PPA-120010</t>
  </si>
  <si>
    <t>VP94-25</t>
  </si>
  <si>
    <t>Труба PEXa-AL, c антидиффузионным слоем EVOH, STABIL PLATINUM 32(4,7) бухта 25м</t>
  </si>
  <si>
    <t>395.68 руб.</t>
  </si>
  <si>
    <t>PPA-120017</t>
  </si>
  <si>
    <t>DN16*2.0-600</t>
  </si>
  <si>
    <t>Труба для теплого пола PEXb-EVOH 16х2,0 VIEIR красная (600м)</t>
  </si>
  <si>
    <t>56.53 руб.</t>
  </si>
  <si>
    <t>Фитинги аксиальные латунные</t>
  </si>
  <si>
    <t>1 Фитинги аксиальные латунные VALTEC универсальные</t>
  </si>
  <si>
    <t>VLC-900216</t>
  </si>
  <si>
    <t>VTm.400.BG.001622</t>
  </si>
  <si>
    <t>Гильза ( надвижной фитинг) 16(2,2)</t>
  </si>
  <si>
    <t>102.00 руб.</t>
  </si>
  <si>
    <t>шт</t>
  </si>
  <si>
    <t>VLC-900217</t>
  </si>
  <si>
    <t>VTm.401.BG.001604</t>
  </si>
  <si>
    <t>Соединитель надвижной с переходом на нар.резьбу 16(2,2)х1/2"</t>
  </si>
  <si>
    <t>234.00 руб.</t>
  </si>
  <si>
    <t>VLC-900218</t>
  </si>
  <si>
    <t>VTm.402.BG.001604</t>
  </si>
  <si>
    <t>Соединитель надвижной с переходом на вн.резьбу 16(2,2)х1/2"</t>
  </si>
  <si>
    <t>237.00 руб.</t>
  </si>
  <si>
    <t>VLC-900219</t>
  </si>
  <si>
    <t>VTm.403.BG.001616</t>
  </si>
  <si>
    <t>Соединитель надвижной 16(2,2)х16(2,2)</t>
  </si>
  <si>
    <t>168.00 руб.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</si>
  <si>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</si>
  <si>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</si>
  <si>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</si>
  <si>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</si>
  <si>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</si>
  <si>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</si>
  <si>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</si>
  <si>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</si>
  <si>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</si>
  <si>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</si>
  <si>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</si>
  <si>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</si>
  <si>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</si>
  <si>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</si>
  <si>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</si>
  <si>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</si>
  <si>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&gt;10</t>
  </si>
  <si>
    <t>VLC-900224</t>
  </si>
  <si>
    <t>VTm.451.BG.001616</t>
  </si>
  <si>
    <t>Угольник надвижной 16(2,2)х16(2,2)</t>
  </si>
  <si>
    <t>302.00 руб.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</si>
  <si>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</si>
  <si>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</si>
  <si>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</si>
  <si>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</si>
  <si>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</si>
  <si>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</si>
  <si>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</si>
  <si>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</si>
  <si>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&gt;25</t>
  </si>
  <si>
    <t>VLC-900227</t>
  </si>
  <si>
    <t>VTm.454.BG.001604</t>
  </si>
  <si>
    <t>Водорозетка надвижная 16(2,2) х 1/2"</t>
  </si>
  <si>
    <t>406.00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</si>
  <si>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</si>
  <si>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</si>
  <si>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</si>
  <si>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</si>
  <si>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</si>
  <si>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</si>
  <si>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</si>
  <si>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</si>
  <si>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</si>
  <si>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</si>
  <si>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</si>
  <si>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</si>
  <si>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</si>
  <si>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</si>
  <si>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</si>
  <si>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</si>
  <si>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</si>
  <si>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</si>
  <si>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</si>
  <si>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</si>
  <si>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</si>
  <si>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</si>
  <si>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</si>
  <si>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</si>
  <si>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</si>
  <si>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</si>
  <si>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</si>
  <si>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</si>
  <si>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</si>
  <si>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</si>
  <si>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</si>
  <si>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</si>
  <si>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</si>
  <si>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</si>
  <si>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</si>
  <si>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</si>
  <si>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</si>
  <si>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</si>
  <si>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</si>
  <si>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</si>
  <si>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</si>
  <si>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</si>
  <si>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</si>
  <si>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</si>
  <si>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</si>
  <si>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</si>
  <si>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</si>
  <si>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</si>
  <si>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</si>
  <si>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</si>
  <si>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</si>
  <si>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</si>
  <si>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</si>
  <si>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</si>
  <si>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</si>
  <si>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</si>
  <si>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</si>
  <si>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</si>
  <si>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</si>
  <si>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</si>
  <si>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</si>
  <si>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</si>
  <si>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</si>
  <si>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</si>
  <si>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</si>
  <si>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</si>
  <si>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</si>
  <si>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</si>
  <si>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</si>
  <si>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</si>
  <si>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</si>
  <si>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</si>
  <si>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</si>
  <si>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</si>
  <si>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</si>
  <si>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</si>
  <si>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</si>
  <si>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</si>
  <si>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</si>
  <si>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</si>
  <si>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</si>
  <si>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</si>
  <si>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</si>
  <si>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</si>
  <si>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</si>
  <si>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</si>
  <si>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</si>
  <si>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</si>
  <si>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</si>
  <si>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</si>
  <si>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</si>
  <si>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</si>
  <si>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</si>
  <si>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</si>
  <si>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</si>
  <si>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</si>
  <si>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</si>
  <si>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</si>
  <si>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</si>
  <si>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</si>
  <si>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</si>
  <si>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</si>
  <si>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</si>
  <si>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</si>
  <si>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</si>
  <si>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</si>
  <si>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</si>
  <si>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</si>
  <si>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</si>
  <si>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</si>
  <si>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</si>
  <si>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</si>
  <si>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</si>
  <si>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</si>
  <si>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</si>
  <si>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</si>
  <si>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</si>
  <si>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</si>
  <si>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</si>
  <si>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</si>
  <si>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</si>
  <si>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</si>
  <si>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</si>
  <si>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</si>
  <si>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</si>
  <si>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</si>
  <si>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</si>
  <si>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</si>
  <si>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</si>
  <si>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</si>
  <si>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</si>
  <si>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</si>
  <si>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</si>
  <si>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</si>
  <si>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</si>
  <si>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</si>
  <si>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</si>
  <si>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</si>
  <si>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</si>
  <si>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</si>
  <si>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</si>
  <si>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</si>
  <si>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</si>
  <si>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</si>
  <si>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</si>
  <si>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</si>
  <si>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</si>
  <si>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</si>
  <si>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</si>
  <si>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</si>
  <si>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</si>
  <si>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</si>
  <si>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</si>
  <si>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</si>
  <si>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</si>
  <si>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</si>
  <si>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</si>
  <si>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</si>
  <si>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</si>
  <si>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</si>
  <si>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</si>
  <si>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</si>
  <si>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</si>
  <si>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</si>
  <si>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</si>
  <si>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</si>
  <si>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</si>
  <si>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</si>
  <si>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</si>
  <si>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</si>
  <si>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</si>
  <si>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</si>
  <si>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</si>
  <si>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</si>
  <si>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</si>
  <si>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</si>
  <si>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</si>
  <si>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</si>
  <si>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</si>
  <si>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</si>
  <si>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</si>
  <si>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</si>
  <si>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</si>
  <si>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</si>
  <si>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</si>
  <si>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</si>
  <si>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</si>
  <si>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</si>
  <si>
    <t>2 Фитинги аксиальные латунные VALTEC для ручного и</t>
  </si>
  <si>
    <t>VLC-900205</t>
  </si>
  <si>
    <t>VTm.400.G.001622</t>
  </si>
  <si>
    <t>Гильза надвижная (фитинг) 16(2,2)</t>
  </si>
  <si>
    <t>80.00 руб.</t>
  </si>
  <si>
    <t>VLC-900206</t>
  </si>
  <si>
    <t>VTm.401.G.001604</t>
  </si>
  <si>
    <t>Соединитель надвижной с переходом на нар.р. 16(2,2) х 1/2"</t>
  </si>
  <si>
    <t>149.00 руб.</t>
  </si>
  <si>
    <t>VLC-900207</t>
  </si>
  <si>
    <t>VTm.402.G.001604</t>
  </si>
  <si>
    <t>Соединитель надвижной с переходом на вн.р. 16(2,2) х 1/2"</t>
  </si>
  <si>
    <t>164.00 руб.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</si>
  <si>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</si>
  <si>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</si>
  <si>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</si>
  <si>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</si>
  <si>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</si>
  <si>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</si>
  <si>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179.00 руб.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</si>
  <si>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</si>
  <si>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</si>
  <si>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</si>
  <si>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</si>
  <si>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</si>
  <si>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</si>
  <si>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</si>
  <si>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</si>
  <si>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</si>
  <si>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</si>
  <si>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</si>
  <si>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</si>
  <si>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</si>
  <si>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VLC-900214</t>
  </si>
  <si>
    <t>VTm.453.G.001604</t>
  </si>
  <si>
    <t>225.00 руб.</t>
  </si>
  <si>
    <t>VLC-900215</t>
  </si>
  <si>
    <t>VTm.454.G.001604</t>
  </si>
  <si>
    <t>279.00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</si>
</sst>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9cb88ae_159a_11ee_a46b_047c1617b143_695c4550_11fe_11ef_a5b8_047c1617b1439.jpeg"/><Relationship Id="rId10" Type="http://schemas.openxmlformats.org/officeDocument/2006/relationships/image" Target="../media/79cb88b0_159a_11ee_a46b_047c1617b143_695c4553_11fe_11ef_a5b8_047c1617b14310.jpeg"/><Relationship Id="rId11" Type="http://schemas.openxmlformats.org/officeDocument/2006/relationships/image" Target="../media/79cb88b2_159a_11ee_a46b_047c1617b143_695c4556_11fe_11ef_a5b8_047c1617b14311.jpeg"/><Relationship Id="rId12" Type="http://schemas.openxmlformats.org/officeDocument/2006/relationships/image" Target="../media/79cb88b4_159a_11ee_a46b_047c1617b143_695c4559_11fe_11ef_a5b8_047c1617b14312.jpeg"/><Relationship Id="rId13" Type="http://schemas.openxmlformats.org/officeDocument/2006/relationships/image" Target="../media/79cb88b6_159a_11ee_a46b_047c1617b143_695c455c_11fe_11ef_a5b8_047c1617b14313.jpeg"/><Relationship Id="rId14" Type="http://schemas.openxmlformats.org/officeDocument/2006/relationships/image" Target="../media/79cb88b8_159a_11ee_a46b_047c1617b143_695c455f_11fe_11ef_a5b8_047c1617b14314.jpeg"/><Relationship Id="rId15" Type="http://schemas.openxmlformats.org/officeDocument/2006/relationships/image" Target="../media/79cb88ba_159a_11ee_a46b_047c1617b143_695c4562_11fe_11ef_a5b8_047c1617b14315.jpeg"/><Relationship Id="rId16" Type="http://schemas.openxmlformats.org/officeDocument/2006/relationships/image" Target="../media/bfd95bdd_86a5_11e9_8101_003048fd731b_2aaa74f9_2840_11ed_a30f_00259070b48716.jpeg"/><Relationship Id="rId17" Type="http://schemas.openxmlformats.org/officeDocument/2006/relationships/image" Target="../media/bfd95be0_86a5_11e9_8101_003048fd731b_2aaa74fa_2840_11ed_a30f_00259070b48717.jpeg"/><Relationship Id="rId18" Type="http://schemas.openxmlformats.org/officeDocument/2006/relationships/image" Target="../media/bfd95be3_86a5_11e9_8101_003048fd731b_2aaa74fb_2840_11ed_a30f_00259070b48718.jpeg"/><Relationship Id="rId19" Type="http://schemas.openxmlformats.org/officeDocument/2006/relationships/image" Target="../media/bfd95be6_86a5_11e9_8101_003048fd731b_2aaa74fc_2840_11ed_a30f_00259070b48719.jpeg"/><Relationship Id="rId20" Type="http://schemas.openxmlformats.org/officeDocument/2006/relationships/image" Target="../media/ccf19357_ffba_11e9_810b_003048fd731b_2aaa74fd_2840_11ed_a30f_00259070b48720.jpeg"/><Relationship Id="rId21" Type="http://schemas.openxmlformats.org/officeDocument/2006/relationships/image" Target="../media/3a76c3d3_0b65_11ec_831e_003048fd731b_2aaa74fe_2840_11ed_a30f_00259070b48721.jpeg"/><Relationship Id="rId22" Type="http://schemas.openxmlformats.org/officeDocument/2006/relationships/image" Target="../media/3a76c3d5_0b65_11ec_831e_003048fd731b_2aaa74ff_2840_11ed_a30f_00259070b48722.jpeg"/><Relationship Id="rId23" Type="http://schemas.openxmlformats.org/officeDocument/2006/relationships/image" Target="../media/3a76c3d7_0b65_11ec_831e_003048fd731b_2aaa7501_2840_11ed_a30f_00259070b48723.jpeg"/><Relationship Id="rId24" Type="http://schemas.openxmlformats.org/officeDocument/2006/relationships/image" Target="../media/3a76c3d9_0b65_11ec_831e_003048fd731b_2aaa7502_2840_11ed_a30f_00259070b48724.jpeg"/><Relationship Id="rId25" Type="http://schemas.openxmlformats.org/officeDocument/2006/relationships/image" Target="../media/3a76c3db_0b65_11ec_831e_003048fd731b_2aaa7504_2840_11ed_a30f_00259070b48725.jpeg"/><Relationship Id="rId26" Type="http://schemas.openxmlformats.org/officeDocument/2006/relationships/image" Target="../media/bfd95bf2_86a5_11e9_8101_003048fd731b_2aaa74d0_2840_11ed_a30f_00259070b48726.png"/><Relationship Id="rId27" Type="http://schemas.openxmlformats.org/officeDocument/2006/relationships/image" Target="../media/bfd95bf4_86a5_11e9_8101_003048fd731b_2aaa74d1_2840_11ed_a30f_00259070b48727.png"/><Relationship Id="rId28" Type="http://schemas.openxmlformats.org/officeDocument/2006/relationships/image" Target="../media/64b52e4b_7c9e_11ea_8111_003048fd731b_2aaa74d2_2840_11ed_a30f_00259070b48728.png"/><Relationship Id="rId29" Type="http://schemas.openxmlformats.org/officeDocument/2006/relationships/image" Target="../media/64b52e4d_7c9e_11ea_8111_003048fd731b_2aaa74d3_2840_11ed_a30f_00259070b48729.png"/><Relationship Id="rId30" Type="http://schemas.openxmlformats.org/officeDocument/2006/relationships/image" Target="../media/64b52e4f_7c9e_11ea_8111_003048fd731b_2aaa74d4_2840_11ed_a30f_00259070b48730.png"/><Relationship Id="rId31" Type="http://schemas.openxmlformats.org/officeDocument/2006/relationships/image" Target="../media/1fcb31aa_5f91_11eb_822d_003048fd731b_2aaa74db_2840_11ed_a30f_00259070b48731.jpeg"/><Relationship Id="rId32" Type="http://schemas.openxmlformats.org/officeDocument/2006/relationships/image" Target="../media/662b1600_3466_11eb_81f3_003048fd731b_2390b7ac_2840_11ed_a30f_00259070b48732.jpeg"/><Relationship Id="rId33" Type="http://schemas.openxmlformats.org/officeDocument/2006/relationships/image" Target="../media/662b1602_3466_11eb_81f3_003048fd731b_2390b7b0_2840_11ed_a30f_00259070b48733.jpeg"/><Relationship Id="rId34" Type="http://schemas.openxmlformats.org/officeDocument/2006/relationships/image" Target="../media/662b1604_3466_11eb_81f3_003048fd731b_2390b7b4_2840_11ed_a30f_00259070b48734.jpeg"/><Relationship Id="rId35" Type="http://schemas.openxmlformats.org/officeDocument/2006/relationships/image" Target="../media/662b1606_3466_11eb_81f3_003048fd731b_2390b7b8_2840_11ed_a30f_00259070b48735.jpeg"/><Relationship Id="rId36" Type="http://schemas.openxmlformats.org/officeDocument/2006/relationships/image" Target="../media/662b1608_3466_11eb_81f3_003048fd731b_2390b7bc_2840_11ed_a30f_00259070b48736.jpeg"/><Relationship Id="rId37" Type="http://schemas.openxmlformats.org/officeDocument/2006/relationships/image" Target="../media/662b160a_3466_11eb_81f3_003048fd731b_2390b7c0_2840_11ed_a30f_00259070b48737.jpeg"/><Relationship Id="rId38" Type="http://schemas.openxmlformats.org/officeDocument/2006/relationships/image" Target="../media/662b160c_3466_11eb_81f3_003048fd731b_2390b7c4_2840_11ed_a30f_00259070b48738.jpeg"/><Relationship Id="rId39" Type="http://schemas.openxmlformats.org/officeDocument/2006/relationships/image" Target="../media/662b160e_3466_11eb_81f3_003048fd731b_2390b7c8_2840_11ed_a30f_00259070b48739.jpeg"/><Relationship Id="rId40" Type="http://schemas.openxmlformats.org/officeDocument/2006/relationships/image" Target="../media/662b1610_3466_11eb_81f3_003048fd731b_2390b7cc_2840_11ed_a30f_00259070b48740.jpeg"/><Relationship Id="rId41" Type="http://schemas.openxmlformats.org/officeDocument/2006/relationships/image" Target="../media/6d0839b7_3466_11eb_81f3_003048fd731b_2390b7d0_2840_11ed_a30f_00259070b48741.jpeg"/><Relationship Id="rId42" Type="http://schemas.openxmlformats.org/officeDocument/2006/relationships/image" Target="../media/6d0839b9_3466_11eb_81f3_003048fd731b_2390b7d4_2840_11ed_a30f_00259070b48742.jpeg"/><Relationship Id="rId43" Type="http://schemas.openxmlformats.org/officeDocument/2006/relationships/image" Target="../media/6d0839bb_3466_11eb_81f3_003048fd731b_2390b7d8_2840_11ed_a30f_00259070b48743.jpeg"/><Relationship Id="rId44" Type="http://schemas.openxmlformats.org/officeDocument/2006/relationships/image" Target="../media/3a76c3dd_0b65_11ec_831e_003048fd731b_2390b7dc_2840_11ed_a30f_00259070b48744.jpeg"/><Relationship Id="rId45" Type="http://schemas.openxmlformats.org/officeDocument/2006/relationships/image" Target="../media/3a76c3df_0b65_11ec_831e_003048fd731b_2390b7e0_2840_11ed_a30f_00259070b48745.jpeg"/><Relationship Id="rId46" Type="http://schemas.openxmlformats.org/officeDocument/2006/relationships/image" Target="../media/3a76c3e1_0b65_11ec_831e_003048fd731b_2390b7e4_2840_11ed_a30f_00259070b48746.jpeg"/><Relationship Id="rId47" Type="http://schemas.openxmlformats.org/officeDocument/2006/relationships/image" Target="../media/3a76c3e3_0b65_11ec_831e_003048fd731b_2390b7e8_2840_11ed_a30f_00259070b48747.jpeg"/><Relationship Id="rId48" Type="http://schemas.openxmlformats.org/officeDocument/2006/relationships/image" Target="../media/3a76c3e5_0b65_11ec_831e_003048fd731b_2390b7ec_2840_11ed_a30f_00259070b48748.jpeg"/><Relationship Id="rId49" Type="http://schemas.openxmlformats.org/officeDocument/2006/relationships/image" Target="../media/3a76c3e7_0b65_11ec_831e_003048fd731b_2390b7f0_2840_11ed_a30f_00259070b48749.jpeg"/><Relationship Id="rId50" Type="http://schemas.openxmlformats.org/officeDocument/2006/relationships/image" Target="../media/3a76c3e9_0b65_11ec_831e_003048fd731b_2390b7f4_2840_11ed_a30f_00259070b48750.jpeg"/><Relationship Id="rId51" Type="http://schemas.openxmlformats.org/officeDocument/2006/relationships/image" Target="../media/65637cf6_0b65_11ec_831e_003048fd731b_2390b7f8_2840_11ed_a30f_00259070b48751.jpeg"/><Relationship Id="rId52" Type="http://schemas.openxmlformats.org/officeDocument/2006/relationships/image" Target="../media/65637cf8_0b65_11ec_831e_003048fd731b_2390b7fc_2840_11ed_a30f_00259070b48752.jpeg"/><Relationship Id="rId53" Type="http://schemas.openxmlformats.org/officeDocument/2006/relationships/image" Target="../media/65637cfa_0b65_11ec_831e_003048fd731b_2390b800_2840_11ed_a30f_00259070b48753.jpeg"/><Relationship Id="rId54" Type="http://schemas.openxmlformats.org/officeDocument/2006/relationships/image" Target="../media/65637cfc_0b65_11ec_831e_003048fd731b_2390b804_2840_11ed_a30f_00259070b48754.jpeg"/><Relationship Id="rId55" Type="http://schemas.openxmlformats.org/officeDocument/2006/relationships/image" Target="../media/65637cfe_0b65_11ec_831e_003048fd731b_2390b808_2840_11ed_a30f_00259070b48755.jpeg"/><Relationship Id="rId56" Type="http://schemas.openxmlformats.org/officeDocument/2006/relationships/image" Target="../media/65637d00_0b65_11ec_831e_003048fd731b_2390b80c_2840_11ed_a30f_00259070b48756.jpeg"/><Relationship Id="rId57" Type="http://schemas.openxmlformats.org/officeDocument/2006/relationships/image" Target="../media/65637d02_0b65_11ec_831e_003048fd731b_2390b810_2840_11ed_a30f_00259070b48757.jpeg"/><Relationship Id="rId58" Type="http://schemas.openxmlformats.org/officeDocument/2006/relationships/image" Target="../media/65637d04_0b65_11ec_831e_003048fd731b_2390b814_2840_11ed_a30f_00259070b48758.jpeg"/><Relationship Id="rId59" Type="http://schemas.openxmlformats.org/officeDocument/2006/relationships/image" Target="../media/65637d06_0b65_11ec_831e_003048fd731b_2390b818_2840_11ed_a30f_00259070b48759.jpeg"/><Relationship Id="rId60" Type="http://schemas.openxmlformats.org/officeDocument/2006/relationships/image" Target="../media/65637d08_0b65_11ec_831e_003048fd731b_2390b81c_2840_11ed_a30f_00259070b48760.jpeg"/><Relationship Id="rId61" Type="http://schemas.openxmlformats.org/officeDocument/2006/relationships/image" Target="../media/65637d0a_0b65_11ec_831e_003048fd731b_2390b820_2840_11ed_a30f_00259070b48761.jpeg"/><Relationship Id="rId62" Type="http://schemas.openxmlformats.org/officeDocument/2006/relationships/image" Target="../media/65637d0c_0b65_11ec_831e_003048fd731b_2390b824_2840_11ed_a30f_00259070b48762.jpeg"/><Relationship Id="rId63" Type="http://schemas.openxmlformats.org/officeDocument/2006/relationships/image" Target="../media/65637d0e_0b65_11ec_831e_003048fd731b_2390b828_2840_11ed_a30f_00259070b48763.jpeg"/><Relationship Id="rId64" Type="http://schemas.openxmlformats.org/officeDocument/2006/relationships/image" Target="../media/65637d10_0b65_11ec_831e_003048fd731b_2390b82c_2840_11ed_a30f_00259070b48764.jpeg"/><Relationship Id="rId65" Type="http://schemas.openxmlformats.org/officeDocument/2006/relationships/image" Target="../media/65637d12_0b65_11ec_831e_003048fd731b_2390b830_2840_11ed_a30f_00259070b48765.jpeg"/><Relationship Id="rId66" Type="http://schemas.openxmlformats.org/officeDocument/2006/relationships/image" Target="../media/65637d14_0b65_11ec_831e_003048fd731b_2390b834_2840_11ed_a30f_00259070b48766.jpeg"/><Relationship Id="rId67" Type="http://schemas.openxmlformats.org/officeDocument/2006/relationships/image" Target="../media/65637d16_0b65_11ec_831e_003048fd731b_2390b838_2840_11ed_a30f_00259070b48767.jpeg"/><Relationship Id="rId68" Type="http://schemas.openxmlformats.org/officeDocument/2006/relationships/image" Target="../media/65637d18_0b65_11ec_831e_003048fd731b_2390b83c_2840_11ed_a30f_00259070b48768.jpeg"/><Relationship Id="rId69" Type="http://schemas.openxmlformats.org/officeDocument/2006/relationships/image" Target="../media/65637d1a_0b65_11ec_831e_003048fd731b_2390b840_2840_11ed_a30f_00259070b48769.jpeg"/><Relationship Id="rId70" Type="http://schemas.openxmlformats.org/officeDocument/2006/relationships/image" Target="../media/65637d1c_0b65_11ec_831e_003048fd731b_2390b844_2840_11ed_a30f_00259070b48770.jpeg"/><Relationship Id="rId71" Type="http://schemas.openxmlformats.org/officeDocument/2006/relationships/image" Target="../media/65637d1e_0b65_11ec_831e_003048fd731b_2390b848_2840_11ed_a30f_00259070b48771.jpeg"/><Relationship Id="rId72" Type="http://schemas.openxmlformats.org/officeDocument/2006/relationships/image" Target="../media/65637d20_0b65_11ec_831e_003048fd731b_2390b84c_2840_11ed_a30f_00259070b48772.jpeg"/><Relationship Id="rId73" Type="http://schemas.openxmlformats.org/officeDocument/2006/relationships/image" Target="../media/65637d22_0b65_11ec_831e_003048fd731b_2390b850_2840_11ed_a30f_00259070b48773.jpeg"/><Relationship Id="rId74" Type="http://schemas.openxmlformats.org/officeDocument/2006/relationships/image" Target="../media/65637d24_0b65_11ec_831e_003048fd731b_2390b854_2840_11ed_a30f_00259070b48774.jpeg"/><Relationship Id="rId75" Type="http://schemas.openxmlformats.org/officeDocument/2006/relationships/image" Target="../media/65637d26_0b65_11ec_831e_003048fd731b_2390b858_2840_11ed_a30f_00259070b48775.jpeg"/><Relationship Id="rId76" Type="http://schemas.openxmlformats.org/officeDocument/2006/relationships/image" Target="../media/65637d28_0b65_11ec_831e_003048fd731b_2390b85c_2840_11ed_a30f_00259070b48776.jpeg"/><Relationship Id="rId77" Type="http://schemas.openxmlformats.org/officeDocument/2006/relationships/image" Target="../media/65637d2a_0b65_11ec_831e_003048fd731b_2390b860_2840_11ed_a30f_00259070b48777.jpeg"/><Relationship Id="rId78" Type="http://schemas.openxmlformats.org/officeDocument/2006/relationships/image" Target="../media/65637d2c_0b65_11ec_831e_003048fd731b_2390b864_2840_11ed_a30f_00259070b48778.jpeg"/><Relationship Id="rId79" Type="http://schemas.openxmlformats.org/officeDocument/2006/relationships/image" Target="../media/65637d2e_0b65_11ec_831e_003048fd731b_2390b868_2840_11ed_a30f_00259070b48779.jpeg"/><Relationship Id="rId80" Type="http://schemas.openxmlformats.org/officeDocument/2006/relationships/image" Target="../media/65637d30_0b65_11ec_831e_003048fd731b_2390b86c_2840_11ed_a30f_00259070b48780.jpeg"/><Relationship Id="rId81" Type="http://schemas.openxmlformats.org/officeDocument/2006/relationships/image" Target="../media/65637d32_0b65_11ec_831e_003048fd731b_2390b870_2840_11ed_a30f_00259070b48781.jpeg"/><Relationship Id="rId82" Type="http://schemas.openxmlformats.org/officeDocument/2006/relationships/image" Target="../media/65637d34_0b65_11ec_831e_003048fd731b_2390b874_2840_11ed_a30f_00259070b48782.jpeg"/><Relationship Id="rId83" Type="http://schemas.openxmlformats.org/officeDocument/2006/relationships/image" Target="../media/65637d36_0b65_11ec_831e_003048fd731b_2390b878_2840_11ed_a30f_00259070b48783.jpeg"/><Relationship Id="rId84" Type="http://schemas.openxmlformats.org/officeDocument/2006/relationships/image" Target="../media/65637d38_0b65_11ec_831e_003048fd731b_2390b87c_2840_11ed_a30f_00259070b48784.jpeg"/><Relationship Id="rId85" Type="http://schemas.openxmlformats.org/officeDocument/2006/relationships/image" Target="../media/65637d3a_0b65_11ec_831e_003048fd731b_2390b880_2840_11ed_a30f_00259070b48785.jpeg"/><Relationship Id="rId86" Type="http://schemas.openxmlformats.org/officeDocument/2006/relationships/image" Target="../media/65637d3c_0b65_11ec_831e_003048fd731b_2390b884_2840_11ed_a30f_00259070b48786.jpeg"/><Relationship Id="rId87" Type="http://schemas.openxmlformats.org/officeDocument/2006/relationships/image" Target="../media/65637d3e_0b65_11ec_831e_003048fd731b_2390b888_2840_11ed_a30f_00259070b48787.jpeg"/><Relationship Id="rId88" Type="http://schemas.openxmlformats.org/officeDocument/2006/relationships/image" Target="../media/65637d40_0b65_11ec_831e_003048fd731b_2390b88c_2840_11ed_a30f_00259070b48788.jpeg"/><Relationship Id="rId89" Type="http://schemas.openxmlformats.org/officeDocument/2006/relationships/image" Target="../media/65637d42_0b65_11ec_831e_003048fd731b_2390b890_2840_11ed_a30f_00259070b48789.jpeg"/><Relationship Id="rId90" Type="http://schemas.openxmlformats.org/officeDocument/2006/relationships/image" Target="../media/65637d44_0b65_11ec_831e_003048fd731b_2390b894_2840_11ed_a30f_00259070b48790.jpeg"/><Relationship Id="rId91" Type="http://schemas.openxmlformats.org/officeDocument/2006/relationships/image" Target="../media/65637d46_0b65_11ec_831e_003048fd731b_2390b898_2840_11ed_a30f_00259070b48791.jpeg"/><Relationship Id="rId92" Type="http://schemas.openxmlformats.org/officeDocument/2006/relationships/image" Target="../media/662b15ea_3466_11eb_81f3_003048fd731b_2390b780_2840_11ed_a30f_00259070b48792.jpeg"/><Relationship Id="rId93" Type="http://schemas.openxmlformats.org/officeDocument/2006/relationships/image" Target="../media/662b15ec_3466_11eb_81f3_003048fd731b_2390b784_2840_11ed_a30f_00259070b48793.jpeg"/><Relationship Id="rId94" Type="http://schemas.openxmlformats.org/officeDocument/2006/relationships/image" Target="../media/662b15ee_3466_11eb_81f3_003048fd731b_2390b788_2840_11ed_a30f_00259070b48794.jpeg"/><Relationship Id="rId95" Type="http://schemas.openxmlformats.org/officeDocument/2006/relationships/image" Target="../media/662b15f0_3466_11eb_81f3_003048fd731b_2390b78c_2840_11ed_a30f_00259070b48795.jpeg"/><Relationship Id="rId96" Type="http://schemas.openxmlformats.org/officeDocument/2006/relationships/image" Target="../media/662b15f2_3466_11eb_81f3_003048fd731b_2390b790_2840_11ed_a30f_00259070b48796.jpeg"/><Relationship Id="rId97" Type="http://schemas.openxmlformats.org/officeDocument/2006/relationships/image" Target="../media/662b15f4_3466_11eb_81f3_003048fd731b_2390b794_2840_11ed_a30f_00259070b48797.jpeg"/><Relationship Id="rId98" Type="http://schemas.openxmlformats.org/officeDocument/2006/relationships/image" Target="../media/662b15f6_3466_11eb_81f3_003048fd731b_2390b798_2840_11ed_a30f_00259070b48798.jpeg"/><Relationship Id="rId99" Type="http://schemas.openxmlformats.org/officeDocument/2006/relationships/image" Target="../media/662b15f8_3466_11eb_81f3_003048fd731b_2390b79c_2840_11ed_a30f_00259070b48799.jpeg"/><Relationship Id="rId100" Type="http://schemas.openxmlformats.org/officeDocument/2006/relationships/image" Target="../media/662b15fa_3466_11eb_81f3_003048fd731b_2390b7a0_2840_11ed_a30f_00259070b487100.jpeg"/><Relationship Id="rId101" Type="http://schemas.openxmlformats.org/officeDocument/2006/relationships/image" Target="../media/662b15fc_3466_11eb_81f3_003048fd731b_2390b7a4_2840_11ed_a30f_00259070b487101.jpeg"/><Relationship Id="rId102" Type="http://schemas.openxmlformats.org/officeDocument/2006/relationships/image" Target="../media/662b15fe_3466_11eb_81f3_003048fd731b_2390b7a8_2840_11ed_a30f_00259070b48710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J5*22.27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J6*22.27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J7*28.56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18</v>
      </c>
      <c r="I8" s="1">
        <v>0</v>
      </c>
      <c r="J8" s="3" t="s">
        <v>19</v>
      </c>
      <c r="K8" s="2" t="str">
        <f>J8*28.56</f>
        <v>0</v>
      </c>
      <c r="L8" s="5"/>
    </row>
    <row r="9" spans="1:12" customHeight="1" ht="105" outlineLevel="4">
      <c r="A9" s="1"/>
      <c r="B9" s="1">
        <v>819782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 t="s">
        <v>18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 t="s">
        <v>18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39</v>
      </c>
      <c r="D11" s="1" t="s">
        <v>40</v>
      </c>
      <c r="E11" s="2" t="s">
        <v>41</v>
      </c>
      <c r="F11" s="2" t="s">
        <v>38</v>
      </c>
      <c r="G11" s="2">
        <v>0</v>
      </c>
      <c r="H11" s="2">
        <v>0</v>
      </c>
      <c r="I11" s="1">
        <v>0</v>
      </c>
      <c r="J11" s="3" t="s">
        <v>19</v>
      </c>
      <c r="K11" s="2" t="str">
        <f>J11*42.84</f>
        <v>0</v>
      </c>
      <c r="L11" s="5"/>
    </row>
    <row r="12" spans="1:12" customHeight="1" ht="105" outlineLevel="4">
      <c r="A12" s="1"/>
      <c r="B12" s="1">
        <v>819785</v>
      </c>
      <c r="C12" s="1" t="s">
        <v>42</v>
      </c>
      <c r="D12" s="1" t="s">
        <v>43</v>
      </c>
      <c r="E12" s="2" t="s">
        <v>44</v>
      </c>
      <c r="F12" s="2" t="s">
        <v>38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J12*42.84</f>
        <v>0</v>
      </c>
      <c r="L12" s="5"/>
    </row>
    <row r="13" spans="1:12" outlineLevel="2">
      <c r="A13" s="8" t="s">
        <v>45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878484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19</v>
      </c>
      <c r="K14" s="2" t="str">
        <f>J14*38.73</f>
        <v>0</v>
      </c>
      <c r="L14" s="5"/>
    </row>
    <row r="15" spans="1:12" customHeight="1" ht="105" outlineLevel="4">
      <c r="A15" s="1"/>
      <c r="B15" s="1">
        <v>878485</v>
      </c>
      <c r="C15" s="1" t="s">
        <v>50</v>
      </c>
      <c r="D15" s="1" t="s">
        <v>51</v>
      </c>
      <c r="E15" s="2" t="s">
        <v>52</v>
      </c>
      <c r="F15" s="2" t="s">
        <v>49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J15*38.73</f>
        <v>0</v>
      </c>
      <c r="L15" s="5"/>
    </row>
    <row r="16" spans="1:12" customHeight="1" ht="105" outlineLevel="4">
      <c r="A16" s="1"/>
      <c r="B16" s="1">
        <v>878486</v>
      </c>
      <c r="C16" s="1" t="s">
        <v>53</v>
      </c>
      <c r="D16" s="1" t="s">
        <v>54</v>
      </c>
      <c r="E16" s="2" t="s">
        <v>55</v>
      </c>
      <c r="F16" s="2" t="s">
        <v>49</v>
      </c>
      <c r="G16" s="2">
        <v>0</v>
      </c>
      <c r="H16" s="2">
        <v>0</v>
      </c>
      <c r="I16" s="1">
        <v>0</v>
      </c>
      <c r="J16" s="3" t="s">
        <v>19</v>
      </c>
      <c r="K16" s="2" t="str">
        <f>J16*38.73</f>
        <v>0</v>
      </c>
      <c r="L16" s="5"/>
    </row>
    <row r="17" spans="1:12" customHeight="1" ht="105" outlineLevel="4">
      <c r="A17" s="1"/>
      <c r="B17" s="1">
        <v>878487</v>
      </c>
      <c r="C17" s="1" t="s">
        <v>56</v>
      </c>
      <c r="D17" s="1" t="s">
        <v>57</v>
      </c>
      <c r="E17" s="2" t="s">
        <v>58</v>
      </c>
      <c r="F17" s="2" t="s">
        <v>49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4">
      <c r="A18" s="1"/>
      <c r="B18" s="1">
        <v>878488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19</v>
      </c>
      <c r="K18" s="2" t="str">
        <f>J18*50.93</f>
        <v>0</v>
      </c>
      <c r="L18" s="5"/>
    </row>
    <row r="19" spans="1:12" customHeight="1" ht="105" outlineLevel="4">
      <c r="A19" s="1"/>
      <c r="B19" s="1">
        <v>878489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19</v>
      </c>
      <c r="K19" s="2" t="str">
        <f>J19*50.93</f>
        <v>0</v>
      </c>
      <c r="L19" s="5"/>
    </row>
    <row r="20" spans="1:12" customHeight="1" ht="105" outlineLevel="4">
      <c r="A20" s="1"/>
      <c r="B20" s="1">
        <v>878490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19</v>
      </c>
      <c r="K20" s="2" t="str">
        <f>J20*108.83</f>
        <v>0</v>
      </c>
      <c r="L20" s="5"/>
    </row>
    <row r="21" spans="1:12" outlineLevel="2">
      <c r="A21" s="8" t="s">
        <v>70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819768</v>
      </c>
      <c r="C22" s="1" t="s">
        <v>71</v>
      </c>
      <c r="D22" s="1" t="s">
        <v>72</v>
      </c>
      <c r="E22" s="2" t="s">
        <v>73</v>
      </c>
      <c r="F22" s="2" t="s">
        <v>74</v>
      </c>
      <c r="G22" s="2" t="s">
        <v>75</v>
      </c>
      <c r="H22" s="2" t="s">
        <v>76</v>
      </c>
      <c r="I22" s="1">
        <v>0</v>
      </c>
      <c r="J22" s="3" t="s">
        <v>19</v>
      </c>
      <c r="K22" s="2" t="str">
        <f>J22*78.00</f>
        <v>0</v>
      </c>
      <c r="L22" s="5"/>
    </row>
    <row r="23" spans="1:12" customHeight="1" ht="105" outlineLevel="4">
      <c r="A23" s="1"/>
      <c r="B23" s="1">
        <v>819769</v>
      </c>
      <c r="C23" s="1" t="s">
        <v>77</v>
      </c>
      <c r="D23" s="1" t="s">
        <v>78</v>
      </c>
      <c r="E23" s="2" t="s">
        <v>79</v>
      </c>
      <c r="F23" s="2" t="s">
        <v>74</v>
      </c>
      <c r="G23" s="2" t="s">
        <v>18</v>
      </c>
      <c r="H23" s="2" t="s">
        <v>76</v>
      </c>
      <c r="I23" s="1">
        <v>0</v>
      </c>
      <c r="J23" s="3" t="s">
        <v>19</v>
      </c>
      <c r="K23" s="2" t="str">
        <f>J23*78.00</f>
        <v>0</v>
      </c>
      <c r="L23" s="5"/>
    </row>
    <row r="24" spans="1:12" customHeight="1" ht="105" outlineLevel="4">
      <c r="A24" s="1"/>
      <c r="B24" s="1">
        <v>819770</v>
      </c>
      <c r="C24" s="1" t="s">
        <v>80</v>
      </c>
      <c r="D24" s="1" t="s">
        <v>81</v>
      </c>
      <c r="E24" s="2" t="s">
        <v>82</v>
      </c>
      <c r="F24" s="2" t="s">
        <v>83</v>
      </c>
      <c r="G24" s="2" t="s">
        <v>17</v>
      </c>
      <c r="H24" s="2" t="s">
        <v>76</v>
      </c>
      <c r="I24" s="1">
        <v>0</v>
      </c>
      <c r="J24" s="3" t="s">
        <v>19</v>
      </c>
      <c r="K24" s="2" t="str">
        <f>J24*107.00</f>
        <v>0</v>
      </c>
      <c r="L24" s="5"/>
    </row>
    <row r="25" spans="1:12" customHeight="1" ht="105" outlineLevel="4">
      <c r="A25" s="1"/>
      <c r="B25" s="1">
        <v>819771</v>
      </c>
      <c r="C25" s="1" t="s">
        <v>84</v>
      </c>
      <c r="D25" s="1" t="s">
        <v>85</v>
      </c>
      <c r="E25" s="2" t="s">
        <v>86</v>
      </c>
      <c r="F25" s="2" t="s">
        <v>83</v>
      </c>
      <c r="G25" s="2" t="s">
        <v>75</v>
      </c>
      <c r="H25" s="2" t="s">
        <v>18</v>
      </c>
      <c r="I25" s="1">
        <v>0</v>
      </c>
      <c r="J25" s="3" t="s">
        <v>19</v>
      </c>
      <c r="K25" s="2" t="str">
        <f>J25*107.00</f>
        <v>0</v>
      </c>
      <c r="L25" s="5"/>
    </row>
    <row r="26" spans="1:12" customHeight="1" ht="105" outlineLevel="4">
      <c r="A26" s="1"/>
      <c r="B26" s="1">
        <v>824466</v>
      </c>
      <c r="C26" s="1" t="s">
        <v>87</v>
      </c>
      <c r="D26" s="1" t="s">
        <v>88</v>
      </c>
      <c r="E26" s="2" t="s">
        <v>89</v>
      </c>
      <c r="F26" s="2" t="s">
        <v>74</v>
      </c>
      <c r="G26" s="2" t="s">
        <v>18</v>
      </c>
      <c r="H26" s="2" t="s">
        <v>76</v>
      </c>
      <c r="I26" s="1">
        <v>0</v>
      </c>
      <c r="J26" s="3" t="s">
        <v>19</v>
      </c>
      <c r="K26" s="2" t="str">
        <f>J26*78.00</f>
        <v>0</v>
      </c>
      <c r="L26" s="5"/>
    </row>
    <row r="27" spans="1:12" customHeight="1" ht="105" outlineLevel="4">
      <c r="A27" s="1"/>
      <c r="B27" s="1">
        <v>837056</v>
      </c>
      <c r="C27" s="1" t="s">
        <v>90</v>
      </c>
      <c r="D27" s="1" t="s">
        <v>91</v>
      </c>
      <c r="E27" s="2" t="s">
        <v>92</v>
      </c>
      <c r="F27" s="2" t="s">
        <v>93</v>
      </c>
      <c r="G27" s="2" t="s">
        <v>75</v>
      </c>
      <c r="H27" s="2" t="s">
        <v>18</v>
      </c>
      <c r="I27" s="1">
        <v>0</v>
      </c>
      <c r="J27" s="3" t="s">
        <v>19</v>
      </c>
      <c r="K27" s="2" t="str">
        <f>J27*216.00</f>
        <v>0</v>
      </c>
      <c r="L27" s="5"/>
    </row>
    <row r="28" spans="1:12" customHeight="1" ht="105" outlineLevel="4">
      <c r="A28" s="1"/>
      <c r="B28" s="1">
        <v>837057</v>
      </c>
      <c r="C28" s="1" t="s">
        <v>94</v>
      </c>
      <c r="D28" s="1" t="s">
        <v>95</v>
      </c>
      <c r="E28" s="2" t="s">
        <v>96</v>
      </c>
      <c r="F28" s="2" t="s">
        <v>97</v>
      </c>
      <c r="G28" s="2" t="s">
        <v>18</v>
      </c>
      <c r="H28" s="2" t="s">
        <v>76</v>
      </c>
      <c r="I28" s="1">
        <v>0</v>
      </c>
      <c r="J28" s="3" t="s">
        <v>19</v>
      </c>
      <c r="K28" s="2" t="str">
        <f>J28*81.00</f>
        <v>0</v>
      </c>
      <c r="L28" s="5"/>
    </row>
    <row r="29" spans="1:12" customHeight="1" ht="105" outlineLevel="4">
      <c r="A29" s="1"/>
      <c r="B29" s="1">
        <v>837058</v>
      </c>
      <c r="C29" s="1" t="s">
        <v>98</v>
      </c>
      <c r="D29" s="1" t="s">
        <v>99</v>
      </c>
      <c r="E29" s="2" t="s">
        <v>100</v>
      </c>
      <c r="F29" s="2" t="s">
        <v>101</v>
      </c>
      <c r="G29" s="2" t="s">
        <v>17</v>
      </c>
      <c r="H29" s="2" t="s">
        <v>18</v>
      </c>
      <c r="I29" s="1">
        <v>0</v>
      </c>
      <c r="J29" s="3" t="s">
        <v>19</v>
      </c>
      <c r="K29" s="2" t="str">
        <f>J29*120.00</f>
        <v>0</v>
      </c>
      <c r="L29" s="5"/>
    </row>
    <row r="30" spans="1:12" customHeight="1" ht="105" outlineLevel="4">
      <c r="A30" s="1"/>
      <c r="B30" s="1">
        <v>837059</v>
      </c>
      <c r="C30" s="1" t="s">
        <v>102</v>
      </c>
      <c r="D30" s="1" t="s">
        <v>103</v>
      </c>
      <c r="E30" s="2" t="s">
        <v>104</v>
      </c>
      <c r="F30" s="2" t="s">
        <v>97</v>
      </c>
      <c r="G30" s="2" t="s">
        <v>18</v>
      </c>
      <c r="H30" s="2" t="s">
        <v>76</v>
      </c>
      <c r="I30" s="1">
        <v>0</v>
      </c>
      <c r="J30" s="3" t="s">
        <v>19</v>
      </c>
      <c r="K30" s="2" t="str">
        <f>J30*81.00</f>
        <v>0</v>
      </c>
      <c r="L30" s="5"/>
    </row>
    <row r="31" spans="1:12" customHeight="1" ht="105" outlineLevel="4">
      <c r="A31" s="1"/>
      <c r="B31" s="1">
        <v>837060</v>
      </c>
      <c r="C31" s="1" t="s">
        <v>105</v>
      </c>
      <c r="D31" s="1" t="s">
        <v>106</v>
      </c>
      <c r="E31" s="2" t="s">
        <v>107</v>
      </c>
      <c r="F31" s="2" t="s">
        <v>97</v>
      </c>
      <c r="G31" s="2" t="s">
        <v>17</v>
      </c>
      <c r="H31" s="2" t="s">
        <v>76</v>
      </c>
      <c r="I31" s="1">
        <v>0</v>
      </c>
      <c r="J31" s="3" t="s">
        <v>19</v>
      </c>
      <c r="K31" s="2" t="str">
        <f>J31*81.00</f>
        <v>0</v>
      </c>
      <c r="L31" s="5"/>
    </row>
    <row r="32" spans="1:12" outlineLevel="2">
      <c r="A32" s="8" t="s">
        <v>108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819776</v>
      </c>
      <c r="C33" s="1" t="s">
        <v>109</v>
      </c>
      <c r="D33" s="1" t="s">
        <v>110</v>
      </c>
      <c r="E33" s="2" t="s">
        <v>111</v>
      </c>
      <c r="F33" s="2" t="s">
        <v>112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J33*119.00</f>
        <v>0</v>
      </c>
      <c r="L33" s="5"/>
    </row>
    <row r="34" spans="1:12" customHeight="1" ht="105" outlineLevel="4">
      <c r="A34" s="1"/>
      <c r="B34" s="1">
        <v>819777</v>
      </c>
      <c r="C34" s="1" t="s">
        <v>113</v>
      </c>
      <c r="D34" s="1" t="s">
        <v>114</v>
      </c>
      <c r="E34" s="2" t="s">
        <v>115</v>
      </c>
      <c r="F34" s="2" t="s">
        <v>116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J34*114.54</f>
        <v>0</v>
      </c>
      <c r="L34" s="5"/>
    </row>
    <row r="35" spans="1:12" customHeight="1" ht="105" outlineLevel="4">
      <c r="A35" s="1"/>
      <c r="B35" s="1">
        <v>826673</v>
      </c>
      <c r="C35" s="1" t="s">
        <v>117</v>
      </c>
      <c r="D35" s="1" t="s">
        <v>118</v>
      </c>
      <c r="E35" s="2" t="s">
        <v>119</v>
      </c>
      <c r="F35" s="2" t="s">
        <v>120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J35*165.11</f>
        <v>0</v>
      </c>
      <c r="L35" s="5"/>
    </row>
    <row r="36" spans="1:12" customHeight="1" ht="105" outlineLevel="4">
      <c r="A36" s="1"/>
      <c r="B36" s="1">
        <v>826674</v>
      </c>
      <c r="C36" s="1" t="s">
        <v>121</v>
      </c>
      <c r="D36" s="1" t="s">
        <v>122</v>
      </c>
      <c r="E36" s="2" t="s">
        <v>123</v>
      </c>
      <c r="F36" s="2" t="s">
        <v>124</v>
      </c>
      <c r="G36" s="2" t="s">
        <v>34</v>
      </c>
      <c r="H36" s="2">
        <v>0</v>
      </c>
      <c r="I36" s="1">
        <v>0</v>
      </c>
      <c r="J36" s="3" t="s">
        <v>19</v>
      </c>
      <c r="K36" s="2" t="str">
        <f>J36*266.26</f>
        <v>0</v>
      </c>
      <c r="L36" s="5"/>
    </row>
    <row r="37" spans="1:12" customHeight="1" ht="105" outlineLevel="4">
      <c r="A37" s="1"/>
      <c r="B37" s="1">
        <v>826675</v>
      </c>
      <c r="C37" s="1" t="s">
        <v>125</v>
      </c>
      <c r="D37" s="1" t="s">
        <v>126</v>
      </c>
      <c r="E37" s="2" t="s">
        <v>127</v>
      </c>
      <c r="F37" s="2" t="s">
        <v>128</v>
      </c>
      <c r="G37" s="2" t="s">
        <v>17</v>
      </c>
      <c r="H37" s="2">
        <v>0</v>
      </c>
      <c r="I37" s="1">
        <v>0</v>
      </c>
      <c r="J37" s="3" t="s">
        <v>19</v>
      </c>
      <c r="K37" s="2" t="str">
        <f>J37*395.68</f>
        <v>0</v>
      </c>
      <c r="L37" s="5"/>
    </row>
    <row r="38" spans="1:12" customHeight="1" ht="105" outlineLevel="4">
      <c r="A38" s="1"/>
      <c r="B38" s="1">
        <v>840130</v>
      </c>
      <c r="C38" s="1" t="s">
        <v>129</v>
      </c>
      <c r="D38" s="1" t="s">
        <v>130</v>
      </c>
      <c r="E38" s="2" t="s">
        <v>131</v>
      </c>
      <c r="F38" s="2" t="s">
        <v>132</v>
      </c>
      <c r="G38" s="2" t="s">
        <v>76</v>
      </c>
      <c r="H38" s="2">
        <v>0</v>
      </c>
      <c r="I38" s="1">
        <v>0</v>
      </c>
      <c r="J38" s="3" t="s">
        <v>19</v>
      </c>
      <c r="K38" s="2" t="str">
        <f>J38*56.53</f>
        <v>0</v>
      </c>
      <c r="L38" s="5"/>
    </row>
    <row r="39" spans="1:12" outlineLevel="1">
      <c r="A39" s="7" t="s">
        <v>133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5"/>
    </row>
    <row r="40" spans="1:12" outlineLevel="2">
      <c r="A40" s="8" t="s">
        <v>134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836262</v>
      </c>
      <c r="C41" s="1" t="s">
        <v>135</v>
      </c>
      <c r="D41" s="1" t="s">
        <v>136</v>
      </c>
      <c r="E41" s="2" t="s">
        <v>137</v>
      </c>
      <c r="F41" s="2" t="s">
        <v>138</v>
      </c>
      <c r="G41" s="2">
        <v>0</v>
      </c>
      <c r="H41" s="2" t="s">
        <v>76</v>
      </c>
      <c r="I41" s="1">
        <v>0</v>
      </c>
      <c r="J41" s="3" t="s">
        <v>139</v>
      </c>
      <c r="K41" s="2" t="str">
        <f>J41*102.00</f>
        <v>0</v>
      </c>
      <c r="L41" s="5"/>
    </row>
    <row r="42" spans="1:12" customHeight="1" ht="105" outlineLevel="4">
      <c r="A42" s="1"/>
      <c r="B42" s="1">
        <v>836263</v>
      </c>
      <c r="C42" s="1" t="s">
        <v>140</v>
      </c>
      <c r="D42" s="1" t="s">
        <v>141</v>
      </c>
      <c r="E42" s="2" t="s">
        <v>142</v>
      </c>
      <c r="F42" s="2" t="s">
        <v>143</v>
      </c>
      <c r="G42" s="2">
        <v>0</v>
      </c>
      <c r="H42" s="2" t="s">
        <v>75</v>
      </c>
      <c r="I42" s="1">
        <v>0</v>
      </c>
      <c r="J42" s="3" t="s">
        <v>139</v>
      </c>
      <c r="K42" s="2" t="str">
        <f>J42*234.00</f>
        <v>0</v>
      </c>
      <c r="L42" s="5"/>
    </row>
    <row r="43" spans="1:12" customHeight="1" ht="105" outlineLevel="4">
      <c r="A43" s="1"/>
      <c r="B43" s="1">
        <v>836264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34</v>
      </c>
      <c r="H43" s="2" t="s">
        <v>17</v>
      </c>
      <c r="I43" s="1">
        <v>0</v>
      </c>
      <c r="J43" s="3" t="s">
        <v>139</v>
      </c>
      <c r="K43" s="2" t="str">
        <f>J43*237.00</f>
        <v>0</v>
      </c>
      <c r="L43" s="5"/>
    </row>
    <row r="44" spans="1:12" customHeight="1" ht="105" outlineLevel="4">
      <c r="A44" s="1"/>
      <c r="B44" s="1">
        <v>836265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0</v>
      </c>
      <c r="H44" s="2" t="s">
        <v>75</v>
      </c>
      <c r="I44" s="1">
        <v>0</v>
      </c>
      <c r="J44" s="3" t="s">
        <v>139</v>
      </c>
      <c r="K44" s="2" t="str">
        <f>J44*168.00</f>
        <v>0</v>
      </c>
      <c r="L44" s="5"/>
    </row>
    <row r="45" spans="1:12" customHeight="1" ht="105" outlineLevel="4">
      <c r="A45" s="1"/>
      <c r="B45" s="1">
        <v>836266</v>
      </c>
      <c r="C45" s="1" t="s">
        <v>152</v>
      </c>
      <c r="D45" s="1" t="s">
        <v>153</v>
      </c>
      <c r="E45" s="2" t="s">
        <v>154</v>
      </c>
      <c r="F45" s="2" t="s">
        <v>155</v>
      </c>
      <c r="G45" s="2">
        <v>0</v>
      </c>
      <c r="H45" s="2" t="s">
        <v>18</v>
      </c>
      <c r="I45" s="1">
        <v>0</v>
      </c>
      <c r="J45" s="3" t="s">
        <v>139</v>
      </c>
      <c r="K45" s="2" t="str">
        <f>J45*345.00</f>
        <v>0</v>
      </c>
      <c r="L45" s="5"/>
    </row>
    <row r="46" spans="1:12" customHeight="1" ht="105" outlineLevel="4">
      <c r="A46" s="1"/>
      <c r="B46" s="1">
        <v>836267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1</v>
      </c>
      <c r="H46" s="2" t="s">
        <v>17</v>
      </c>
      <c r="I46" s="1">
        <v>0</v>
      </c>
      <c r="J46" s="3" t="s">
        <v>139</v>
      </c>
      <c r="K46" s="2" t="str">
        <f>J46*473.00</f>
        <v>0</v>
      </c>
      <c r="L46" s="5"/>
    </row>
    <row r="47" spans="1:12" customHeight="1" ht="105" outlineLevel="4">
      <c r="A47" s="1"/>
      <c r="B47" s="1">
        <v>836268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0</v>
      </c>
      <c r="H47" s="2" t="s">
        <v>75</v>
      </c>
      <c r="I47" s="1">
        <v>0</v>
      </c>
      <c r="J47" s="3" t="s">
        <v>139</v>
      </c>
      <c r="K47" s="2" t="str">
        <f>J47*427.00</f>
        <v>0</v>
      </c>
      <c r="L47" s="5"/>
    </row>
    <row r="48" spans="1:12" customHeight="1" ht="105" outlineLevel="4">
      <c r="A48" s="1"/>
      <c r="B48" s="1">
        <v>836269</v>
      </c>
      <c r="C48" s="1" t="s">
        <v>164</v>
      </c>
      <c r="D48" s="1" t="s">
        <v>165</v>
      </c>
      <c r="E48" s="2" t="s">
        <v>166</v>
      </c>
      <c r="F48" s="2" t="s">
        <v>167</v>
      </c>
      <c r="G48" s="2" t="s">
        <v>168</v>
      </c>
      <c r="H48" s="2" t="s">
        <v>75</v>
      </c>
      <c r="I48" s="1">
        <v>0</v>
      </c>
      <c r="J48" s="3" t="s">
        <v>139</v>
      </c>
      <c r="K48" s="2" t="str">
        <f>J48*366.00</f>
        <v>0</v>
      </c>
      <c r="L48" s="5"/>
    </row>
    <row r="49" spans="1:12" customHeight="1" ht="105" outlineLevel="4">
      <c r="A49" s="1"/>
      <c r="B49" s="1">
        <v>836270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2</v>
      </c>
      <c r="H49" s="2" t="s">
        <v>18</v>
      </c>
      <c r="I49" s="1">
        <v>0</v>
      </c>
      <c r="J49" s="3" t="s">
        <v>139</v>
      </c>
      <c r="K49" s="2" t="str">
        <f>J49*302.00</f>
        <v>0</v>
      </c>
      <c r="L49" s="5"/>
    </row>
    <row r="50" spans="1:12" customHeight="1" ht="105" outlineLevel="4">
      <c r="A50" s="1"/>
      <c r="B50" s="1">
        <v>836271</v>
      </c>
      <c r="C50" s="1" t="s">
        <v>173</v>
      </c>
      <c r="D50" s="1" t="s">
        <v>174</v>
      </c>
      <c r="E50" s="2" t="s">
        <v>175</v>
      </c>
      <c r="F50" s="2" t="s">
        <v>176</v>
      </c>
      <c r="G50" s="2">
        <v>-5</v>
      </c>
      <c r="H50" s="2" t="s">
        <v>34</v>
      </c>
      <c r="I50" s="1">
        <v>0</v>
      </c>
      <c r="J50" s="3" t="s">
        <v>139</v>
      </c>
      <c r="K50" s="2" t="str">
        <f>J50*363.00</f>
        <v>0</v>
      </c>
      <c r="L50" s="5"/>
    </row>
    <row r="51" spans="1:12" customHeight="1" ht="105" outlineLevel="4">
      <c r="A51" s="1"/>
      <c r="B51" s="1">
        <v>836272</v>
      </c>
      <c r="C51" s="1" t="s">
        <v>177</v>
      </c>
      <c r="D51" s="1" t="s">
        <v>178</v>
      </c>
      <c r="E51" s="2" t="s">
        <v>179</v>
      </c>
      <c r="F51" s="2" t="s">
        <v>180</v>
      </c>
      <c r="G51" s="2">
        <v>0</v>
      </c>
      <c r="H51" s="2" t="s">
        <v>181</v>
      </c>
      <c r="I51" s="1">
        <v>0</v>
      </c>
      <c r="J51" s="3" t="s">
        <v>139</v>
      </c>
      <c r="K51" s="2" t="str">
        <f>J51*325.00</f>
        <v>0</v>
      </c>
      <c r="L51" s="5"/>
    </row>
    <row r="52" spans="1:12" customHeight="1" ht="105" outlineLevel="4">
      <c r="A52" s="1"/>
      <c r="B52" s="1">
        <v>836273</v>
      </c>
      <c r="C52" s="1" t="s">
        <v>182</v>
      </c>
      <c r="D52" s="1" t="s">
        <v>183</v>
      </c>
      <c r="E52" s="2" t="s">
        <v>184</v>
      </c>
      <c r="F52" s="2" t="s">
        <v>185</v>
      </c>
      <c r="G52" s="2">
        <v>0</v>
      </c>
      <c r="H52" s="2" t="s">
        <v>18</v>
      </c>
      <c r="I52" s="1">
        <v>0</v>
      </c>
      <c r="J52" s="3" t="s">
        <v>139</v>
      </c>
      <c r="K52" s="2" t="str">
        <f>J52*406.00</f>
        <v>0</v>
      </c>
      <c r="L52" s="5"/>
    </row>
    <row r="53" spans="1:12" customHeight="1" ht="105" outlineLevel="4">
      <c r="A53" s="1"/>
      <c r="B53" s="1">
        <v>837061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10</v>
      </c>
      <c r="H53" s="2" t="s">
        <v>76</v>
      </c>
      <c r="I53" s="1">
        <v>0</v>
      </c>
      <c r="J53" s="3" t="s">
        <v>139</v>
      </c>
      <c r="K53" s="2" t="str">
        <f>J53*111.00</f>
        <v>0</v>
      </c>
      <c r="L53" s="5"/>
    </row>
    <row r="54" spans="1:12" customHeight="1" ht="105" outlineLevel="4">
      <c r="A54" s="1"/>
      <c r="B54" s="1">
        <v>837062</v>
      </c>
      <c r="C54" s="1" t="s">
        <v>190</v>
      </c>
      <c r="D54" s="1" t="s">
        <v>191</v>
      </c>
      <c r="E54" s="2" t="s">
        <v>192</v>
      </c>
      <c r="F54" s="2" t="s">
        <v>193</v>
      </c>
      <c r="G54" s="2">
        <v>2</v>
      </c>
      <c r="H54" s="2" t="s">
        <v>18</v>
      </c>
      <c r="I54" s="1">
        <v>0</v>
      </c>
      <c r="J54" s="3" t="s">
        <v>139</v>
      </c>
      <c r="K54" s="2" t="str">
        <f>J54*162.00</f>
        <v>0</v>
      </c>
      <c r="L54" s="5"/>
    </row>
    <row r="55" spans="1:12" customHeight="1" ht="105" outlineLevel="4">
      <c r="A55" s="1"/>
      <c r="B55" s="1">
        <v>837063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7</v>
      </c>
      <c r="H55" s="2" t="s">
        <v>17</v>
      </c>
      <c r="I55" s="1">
        <v>0</v>
      </c>
      <c r="J55" s="3" t="s">
        <v>139</v>
      </c>
      <c r="K55" s="2" t="str">
        <f>J55*297.00</f>
        <v>0</v>
      </c>
      <c r="L55" s="5"/>
    </row>
    <row r="56" spans="1:12" customHeight="1" ht="105" outlineLevel="4">
      <c r="A56" s="1"/>
      <c r="B56" s="1">
        <v>837064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5</v>
      </c>
      <c r="H56" s="2" t="s">
        <v>17</v>
      </c>
      <c r="I56" s="1">
        <v>0</v>
      </c>
      <c r="J56" s="3" t="s">
        <v>139</v>
      </c>
      <c r="K56" s="2" t="str">
        <f>J56*272.00</f>
        <v>0</v>
      </c>
      <c r="L56" s="5"/>
    </row>
    <row r="57" spans="1:12" customHeight="1" ht="105" outlineLevel="4">
      <c r="A57" s="1"/>
      <c r="B57" s="1">
        <v>837065</v>
      </c>
      <c r="C57" s="1" t="s">
        <v>202</v>
      </c>
      <c r="D57" s="1" t="s">
        <v>203</v>
      </c>
      <c r="E57" s="2" t="s">
        <v>204</v>
      </c>
      <c r="F57" s="2" t="s">
        <v>205</v>
      </c>
      <c r="G57" s="2">
        <v>9</v>
      </c>
      <c r="H57" s="2" t="s">
        <v>75</v>
      </c>
      <c r="I57" s="1">
        <v>0</v>
      </c>
      <c r="J57" s="3" t="s">
        <v>139</v>
      </c>
      <c r="K57" s="2" t="str">
        <f>J57*435.00</f>
        <v>0</v>
      </c>
      <c r="L57" s="5"/>
    </row>
    <row r="58" spans="1:12" customHeight="1" ht="105" outlineLevel="4">
      <c r="A58" s="1"/>
      <c r="B58" s="1">
        <v>837066</v>
      </c>
      <c r="C58" s="1" t="s">
        <v>206</v>
      </c>
      <c r="D58" s="1" t="s">
        <v>207</v>
      </c>
      <c r="E58" s="2" t="s">
        <v>208</v>
      </c>
      <c r="F58" s="2" t="s">
        <v>209</v>
      </c>
      <c r="G58" s="2">
        <v>0</v>
      </c>
      <c r="H58" s="2">
        <v>0</v>
      </c>
      <c r="I58" s="1">
        <v>0</v>
      </c>
      <c r="J58" s="3" t="s">
        <v>139</v>
      </c>
      <c r="K58" s="2" t="str">
        <f>J58*466.00</f>
        <v>0</v>
      </c>
      <c r="L58" s="5"/>
    </row>
    <row r="59" spans="1:12" customHeight="1" ht="105" outlineLevel="4">
      <c r="A59" s="1"/>
      <c r="B59" s="1">
        <v>837067</v>
      </c>
      <c r="C59" s="1" t="s">
        <v>210</v>
      </c>
      <c r="D59" s="1" t="s">
        <v>211</v>
      </c>
      <c r="E59" s="2" t="s">
        <v>212</v>
      </c>
      <c r="F59" s="2" t="s">
        <v>213</v>
      </c>
      <c r="G59" s="2">
        <v>0</v>
      </c>
      <c r="H59" s="2" t="s">
        <v>17</v>
      </c>
      <c r="I59" s="1">
        <v>0</v>
      </c>
      <c r="J59" s="3" t="s">
        <v>139</v>
      </c>
      <c r="K59" s="2" t="str">
        <f>J59*579.00</f>
        <v>0</v>
      </c>
      <c r="L59" s="5"/>
    </row>
    <row r="60" spans="1:12" customHeight="1" ht="105" outlineLevel="4">
      <c r="A60" s="1"/>
      <c r="B60" s="1">
        <v>837068</v>
      </c>
      <c r="C60" s="1" t="s">
        <v>214</v>
      </c>
      <c r="D60" s="1" t="s">
        <v>215</v>
      </c>
      <c r="E60" s="2" t="s">
        <v>216</v>
      </c>
      <c r="F60" s="2" t="s">
        <v>217</v>
      </c>
      <c r="G60" s="2">
        <v>2</v>
      </c>
      <c r="H60" s="2" t="s">
        <v>17</v>
      </c>
      <c r="I60" s="1">
        <v>0</v>
      </c>
      <c r="J60" s="3" t="s">
        <v>139</v>
      </c>
      <c r="K60" s="2" t="str">
        <f>J60*291.00</f>
        <v>0</v>
      </c>
      <c r="L60" s="5"/>
    </row>
    <row r="61" spans="1:12" customHeight="1" ht="105" outlineLevel="4">
      <c r="A61" s="1"/>
      <c r="B61" s="1">
        <v>837069</v>
      </c>
      <c r="C61" s="1" t="s">
        <v>218</v>
      </c>
      <c r="D61" s="1" t="s">
        <v>219</v>
      </c>
      <c r="E61" s="2" t="s">
        <v>220</v>
      </c>
      <c r="F61" s="2" t="s">
        <v>221</v>
      </c>
      <c r="G61" s="2" t="s">
        <v>168</v>
      </c>
      <c r="H61" s="2" t="s">
        <v>17</v>
      </c>
      <c r="I61" s="1">
        <v>0</v>
      </c>
      <c r="J61" s="3" t="s">
        <v>139</v>
      </c>
      <c r="K61" s="2" t="str">
        <f>J61*275.00</f>
        <v>0</v>
      </c>
      <c r="L61" s="5"/>
    </row>
    <row r="62" spans="1:12" customHeight="1" ht="105" outlineLevel="4">
      <c r="A62" s="1"/>
      <c r="B62" s="1">
        <v>837070</v>
      </c>
      <c r="C62" s="1" t="s">
        <v>222</v>
      </c>
      <c r="D62" s="1" t="s">
        <v>223</v>
      </c>
      <c r="E62" s="2" t="s">
        <v>224</v>
      </c>
      <c r="F62" s="2" t="s">
        <v>225</v>
      </c>
      <c r="G62" s="2">
        <v>1</v>
      </c>
      <c r="H62" s="2" t="s">
        <v>17</v>
      </c>
      <c r="I62" s="1">
        <v>0</v>
      </c>
      <c r="J62" s="3" t="s">
        <v>139</v>
      </c>
      <c r="K62" s="2" t="str">
        <f>J62*460.00</f>
        <v>0</v>
      </c>
      <c r="L62" s="5"/>
    </row>
    <row r="63" spans="1:12" customHeight="1" ht="105" outlineLevel="4">
      <c r="A63" s="1"/>
      <c r="B63" s="1">
        <v>837071</v>
      </c>
      <c r="C63" s="1" t="s">
        <v>226</v>
      </c>
      <c r="D63" s="1" t="s">
        <v>227</v>
      </c>
      <c r="E63" s="2" t="s">
        <v>228</v>
      </c>
      <c r="F63" s="2" t="s">
        <v>213</v>
      </c>
      <c r="G63" s="2">
        <v>10</v>
      </c>
      <c r="H63" s="2" t="s">
        <v>181</v>
      </c>
      <c r="I63" s="1">
        <v>0</v>
      </c>
      <c r="J63" s="3" t="s">
        <v>139</v>
      </c>
      <c r="K63" s="2" t="str">
        <f>J63*579.00</f>
        <v>0</v>
      </c>
      <c r="L63" s="5"/>
    </row>
    <row r="64" spans="1:12" customHeight="1" ht="105" outlineLevel="4">
      <c r="A64" s="1"/>
      <c r="B64" s="1">
        <v>837072</v>
      </c>
      <c r="C64" s="1" t="s">
        <v>229</v>
      </c>
      <c r="D64" s="1" t="s">
        <v>230</v>
      </c>
      <c r="E64" s="2" t="s">
        <v>231</v>
      </c>
      <c r="F64" s="2" t="s">
        <v>232</v>
      </c>
      <c r="G64" s="2" t="s">
        <v>168</v>
      </c>
      <c r="H64" s="2" t="s">
        <v>17</v>
      </c>
      <c r="I64" s="1">
        <v>0</v>
      </c>
      <c r="J64" s="3" t="s">
        <v>139</v>
      </c>
      <c r="K64" s="2" t="str">
        <f>J64*271.00</f>
        <v>0</v>
      </c>
      <c r="L64" s="5"/>
    </row>
    <row r="65" spans="1:12" customHeight="1" ht="105" outlineLevel="4">
      <c r="A65" s="1"/>
      <c r="B65" s="1">
        <v>837073</v>
      </c>
      <c r="C65" s="1" t="s">
        <v>233</v>
      </c>
      <c r="D65" s="1" t="s">
        <v>234</v>
      </c>
      <c r="E65" s="2" t="s">
        <v>235</v>
      </c>
      <c r="F65" s="2" t="s">
        <v>236</v>
      </c>
      <c r="G65" s="2">
        <v>9</v>
      </c>
      <c r="H65" s="2" t="s">
        <v>17</v>
      </c>
      <c r="I65" s="1">
        <v>0</v>
      </c>
      <c r="J65" s="3" t="s">
        <v>139</v>
      </c>
      <c r="K65" s="2" t="str">
        <f>J65*245.00</f>
        <v>0</v>
      </c>
      <c r="L65" s="5"/>
    </row>
    <row r="66" spans="1:12" customHeight="1" ht="105" outlineLevel="4">
      <c r="A66" s="1"/>
      <c r="B66" s="1">
        <v>837074</v>
      </c>
      <c r="C66" s="1" t="s">
        <v>237</v>
      </c>
      <c r="D66" s="1" t="s">
        <v>238</v>
      </c>
      <c r="E66" s="2" t="s">
        <v>239</v>
      </c>
      <c r="F66" s="2" t="s">
        <v>240</v>
      </c>
      <c r="G66" s="2">
        <v>6</v>
      </c>
      <c r="H66" s="2" t="s">
        <v>181</v>
      </c>
      <c r="I66" s="1">
        <v>0</v>
      </c>
      <c r="J66" s="3" t="s">
        <v>139</v>
      </c>
      <c r="K66" s="2" t="str">
        <f>J66*622.00</f>
        <v>0</v>
      </c>
      <c r="L66" s="5"/>
    </row>
    <row r="67" spans="1:12" customHeight="1" ht="105" outlineLevel="4">
      <c r="A67" s="1"/>
      <c r="B67" s="1">
        <v>837075</v>
      </c>
      <c r="C67" s="1" t="s">
        <v>241</v>
      </c>
      <c r="D67" s="1" t="s">
        <v>242</v>
      </c>
      <c r="E67" s="2" t="s">
        <v>243</v>
      </c>
      <c r="F67" s="2" t="s">
        <v>244</v>
      </c>
      <c r="G67" s="2">
        <v>5</v>
      </c>
      <c r="H67" s="2" t="s">
        <v>17</v>
      </c>
      <c r="I67" s="1">
        <v>0</v>
      </c>
      <c r="J67" s="3" t="s">
        <v>139</v>
      </c>
      <c r="K67" s="2" t="str">
        <f>J67*356.00</f>
        <v>0</v>
      </c>
      <c r="L67" s="5"/>
    </row>
    <row r="68" spans="1:12" customHeight="1" ht="105" outlineLevel="4">
      <c r="A68" s="1"/>
      <c r="B68" s="1">
        <v>837076</v>
      </c>
      <c r="C68" s="1" t="s">
        <v>245</v>
      </c>
      <c r="D68" s="1" t="s">
        <v>246</v>
      </c>
      <c r="E68" s="2" t="s">
        <v>247</v>
      </c>
      <c r="F68" s="2" t="s">
        <v>248</v>
      </c>
      <c r="G68" s="2">
        <v>9</v>
      </c>
      <c r="H68" s="2" t="s">
        <v>34</v>
      </c>
      <c r="I68" s="1">
        <v>0</v>
      </c>
      <c r="J68" s="3" t="s">
        <v>139</v>
      </c>
      <c r="K68" s="2" t="str">
        <f>J68*381.00</f>
        <v>0</v>
      </c>
      <c r="L68" s="5"/>
    </row>
    <row r="69" spans="1:12" customHeight="1" ht="105" outlineLevel="4">
      <c r="A69" s="1"/>
      <c r="B69" s="1">
        <v>837077</v>
      </c>
      <c r="C69" s="1" t="s">
        <v>249</v>
      </c>
      <c r="D69" s="1" t="s">
        <v>250</v>
      </c>
      <c r="E69" s="2" t="s">
        <v>251</v>
      </c>
      <c r="F69" s="2" t="s">
        <v>252</v>
      </c>
      <c r="G69" s="2">
        <v>0</v>
      </c>
      <c r="H69" s="2" t="s">
        <v>17</v>
      </c>
      <c r="I69" s="1">
        <v>0</v>
      </c>
      <c r="J69" s="3" t="s">
        <v>139</v>
      </c>
      <c r="K69" s="2" t="str">
        <f>J69*447.00</f>
        <v>0</v>
      </c>
      <c r="L69" s="5"/>
    </row>
    <row r="70" spans="1:12" customHeight="1" ht="105" outlineLevel="4">
      <c r="A70" s="1"/>
      <c r="B70" s="1">
        <v>837078</v>
      </c>
      <c r="C70" s="1" t="s">
        <v>253</v>
      </c>
      <c r="D70" s="1" t="s">
        <v>254</v>
      </c>
      <c r="E70" s="2" t="s">
        <v>255</v>
      </c>
      <c r="F70" s="2" t="s">
        <v>256</v>
      </c>
      <c r="G70" s="2">
        <v>6</v>
      </c>
      <c r="H70" s="2" t="s">
        <v>17</v>
      </c>
      <c r="I70" s="1">
        <v>0</v>
      </c>
      <c r="J70" s="3" t="s">
        <v>139</v>
      </c>
      <c r="K70" s="2" t="str">
        <f>J70*465.00</f>
        <v>0</v>
      </c>
      <c r="L70" s="5"/>
    </row>
    <row r="71" spans="1:12" customHeight="1" ht="105" outlineLevel="4">
      <c r="A71" s="1"/>
      <c r="B71" s="1">
        <v>837079</v>
      </c>
      <c r="C71" s="1" t="s">
        <v>257</v>
      </c>
      <c r="D71" s="1" t="s">
        <v>258</v>
      </c>
      <c r="E71" s="2" t="s">
        <v>259</v>
      </c>
      <c r="F71" s="2" t="s">
        <v>260</v>
      </c>
      <c r="G71" s="2">
        <v>3</v>
      </c>
      <c r="H71" s="2" t="s">
        <v>168</v>
      </c>
      <c r="I71" s="1">
        <v>0</v>
      </c>
      <c r="J71" s="3" t="s">
        <v>139</v>
      </c>
      <c r="K71" s="2" t="str">
        <f>J71*525.00</f>
        <v>0</v>
      </c>
      <c r="L71" s="5"/>
    </row>
    <row r="72" spans="1:12" customHeight="1" ht="105" outlineLevel="4">
      <c r="A72" s="1"/>
      <c r="B72" s="1">
        <v>837080</v>
      </c>
      <c r="C72" s="1" t="s">
        <v>261</v>
      </c>
      <c r="D72" s="1" t="s">
        <v>262</v>
      </c>
      <c r="E72" s="2" t="s">
        <v>263</v>
      </c>
      <c r="F72" s="2" t="s">
        <v>264</v>
      </c>
      <c r="G72" s="2">
        <v>6</v>
      </c>
      <c r="H72" s="2" t="s">
        <v>17</v>
      </c>
      <c r="I72" s="1">
        <v>0</v>
      </c>
      <c r="J72" s="3" t="s">
        <v>139</v>
      </c>
      <c r="K72" s="2" t="str">
        <f>J72*574.00</f>
        <v>0</v>
      </c>
      <c r="L72" s="5"/>
    </row>
    <row r="73" spans="1:12" customHeight="1" ht="105" outlineLevel="4">
      <c r="A73" s="1"/>
      <c r="B73" s="1">
        <v>837081</v>
      </c>
      <c r="C73" s="1" t="s">
        <v>265</v>
      </c>
      <c r="D73" s="1" t="s">
        <v>266</v>
      </c>
      <c r="E73" s="2" t="s">
        <v>267</v>
      </c>
      <c r="F73" s="2" t="s">
        <v>268</v>
      </c>
      <c r="G73" s="2">
        <v>7</v>
      </c>
      <c r="H73" s="2" t="s">
        <v>34</v>
      </c>
      <c r="I73" s="1">
        <v>0</v>
      </c>
      <c r="J73" s="3" t="s">
        <v>139</v>
      </c>
      <c r="K73" s="2" t="str">
        <f>J73*565.00</f>
        <v>0</v>
      </c>
      <c r="L73" s="5"/>
    </row>
    <row r="74" spans="1:12" customHeight="1" ht="105" outlineLevel="4">
      <c r="A74" s="1"/>
      <c r="B74" s="1">
        <v>837082</v>
      </c>
      <c r="C74" s="1" t="s">
        <v>269</v>
      </c>
      <c r="D74" s="1" t="s">
        <v>270</v>
      </c>
      <c r="E74" s="2" t="s">
        <v>271</v>
      </c>
      <c r="F74" s="2" t="s">
        <v>272</v>
      </c>
      <c r="G74" s="2" t="s">
        <v>168</v>
      </c>
      <c r="H74" s="2" t="s">
        <v>17</v>
      </c>
      <c r="I74" s="1">
        <v>0</v>
      </c>
      <c r="J74" s="3" t="s">
        <v>139</v>
      </c>
      <c r="K74" s="2" t="str">
        <f>J74*566.00</f>
        <v>0</v>
      </c>
      <c r="L74" s="5"/>
    </row>
    <row r="75" spans="1:12" customHeight="1" ht="105" outlineLevel="4">
      <c r="A75" s="1"/>
      <c r="B75" s="1">
        <v>837083</v>
      </c>
      <c r="C75" s="1" t="s">
        <v>273</v>
      </c>
      <c r="D75" s="1" t="s">
        <v>274</v>
      </c>
      <c r="E75" s="2" t="s">
        <v>275</v>
      </c>
      <c r="F75" s="2" t="s">
        <v>276</v>
      </c>
      <c r="G75" s="2">
        <v>3</v>
      </c>
      <c r="H75" s="2" t="s">
        <v>17</v>
      </c>
      <c r="I75" s="1">
        <v>0</v>
      </c>
      <c r="J75" s="3" t="s">
        <v>139</v>
      </c>
      <c r="K75" s="2" t="str">
        <f>J75*644.00</f>
        <v>0</v>
      </c>
      <c r="L75" s="5"/>
    </row>
    <row r="76" spans="1:12" customHeight="1" ht="105" outlineLevel="4">
      <c r="A76" s="1"/>
      <c r="B76" s="1">
        <v>837084</v>
      </c>
      <c r="C76" s="1" t="s">
        <v>277</v>
      </c>
      <c r="D76" s="1" t="s">
        <v>278</v>
      </c>
      <c r="E76" s="2" t="s">
        <v>279</v>
      </c>
      <c r="F76" s="2" t="s">
        <v>280</v>
      </c>
      <c r="G76" s="2">
        <v>5</v>
      </c>
      <c r="H76" s="2" t="s">
        <v>17</v>
      </c>
      <c r="I76" s="1">
        <v>0</v>
      </c>
      <c r="J76" s="3" t="s">
        <v>139</v>
      </c>
      <c r="K76" s="2" t="str">
        <f>J76*590.00</f>
        <v>0</v>
      </c>
      <c r="L76" s="5"/>
    </row>
    <row r="77" spans="1:12" customHeight="1" ht="105" outlineLevel="4">
      <c r="A77" s="1"/>
      <c r="B77" s="1">
        <v>837085</v>
      </c>
      <c r="C77" s="1" t="s">
        <v>281</v>
      </c>
      <c r="D77" s="1" t="s">
        <v>282</v>
      </c>
      <c r="E77" s="2" t="s">
        <v>283</v>
      </c>
      <c r="F77" s="2" t="s">
        <v>284</v>
      </c>
      <c r="G77" s="2">
        <v>0</v>
      </c>
      <c r="H77" s="2" t="s">
        <v>17</v>
      </c>
      <c r="I77" s="1">
        <v>0</v>
      </c>
      <c r="J77" s="3" t="s">
        <v>139</v>
      </c>
      <c r="K77" s="2" t="str">
        <f>J77*589.00</f>
        <v>0</v>
      </c>
      <c r="L77" s="5"/>
    </row>
    <row r="78" spans="1:12" customHeight="1" ht="105" outlineLevel="4">
      <c r="A78" s="1"/>
      <c r="B78" s="1">
        <v>837086</v>
      </c>
      <c r="C78" s="1" t="s">
        <v>285</v>
      </c>
      <c r="D78" s="1" t="s">
        <v>286</v>
      </c>
      <c r="E78" s="2" t="s">
        <v>287</v>
      </c>
      <c r="F78" s="2" t="s">
        <v>288</v>
      </c>
      <c r="G78" s="2" t="s">
        <v>168</v>
      </c>
      <c r="H78" s="2" t="s">
        <v>17</v>
      </c>
      <c r="I78" s="1">
        <v>0</v>
      </c>
      <c r="J78" s="3" t="s">
        <v>139</v>
      </c>
      <c r="K78" s="2" t="str">
        <f>J78*616.00</f>
        <v>0</v>
      </c>
      <c r="L78" s="5"/>
    </row>
    <row r="79" spans="1:12" customHeight="1" ht="105" outlineLevel="4">
      <c r="A79" s="1"/>
      <c r="B79" s="1">
        <v>837087</v>
      </c>
      <c r="C79" s="1" t="s">
        <v>289</v>
      </c>
      <c r="D79" s="1" t="s">
        <v>290</v>
      </c>
      <c r="E79" s="2" t="s">
        <v>291</v>
      </c>
      <c r="F79" s="2" t="s">
        <v>292</v>
      </c>
      <c r="G79" s="2" t="s">
        <v>168</v>
      </c>
      <c r="H79" s="2" t="s">
        <v>17</v>
      </c>
      <c r="I79" s="1">
        <v>0</v>
      </c>
      <c r="J79" s="3" t="s">
        <v>139</v>
      </c>
      <c r="K79" s="2" t="str">
        <f>J79*800.00</f>
        <v>0</v>
      </c>
      <c r="L79" s="5"/>
    </row>
    <row r="80" spans="1:12" customHeight="1" ht="105" outlineLevel="4">
      <c r="A80" s="1"/>
      <c r="B80" s="1">
        <v>837088</v>
      </c>
      <c r="C80" s="1" t="s">
        <v>293</v>
      </c>
      <c r="D80" s="1" t="s">
        <v>294</v>
      </c>
      <c r="E80" s="2" t="s">
        <v>295</v>
      </c>
      <c r="F80" s="2" t="s">
        <v>296</v>
      </c>
      <c r="G80" s="2" t="s">
        <v>168</v>
      </c>
      <c r="H80" s="2" t="s">
        <v>17</v>
      </c>
      <c r="I80" s="1">
        <v>0</v>
      </c>
      <c r="J80" s="3" t="s">
        <v>139</v>
      </c>
      <c r="K80" s="2" t="str">
        <f>J80*888.00</f>
        <v>0</v>
      </c>
      <c r="L80" s="5"/>
    </row>
    <row r="81" spans="1:12" customHeight="1" ht="105" outlineLevel="4">
      <c r="A81" s="1"/>
      <c r="B81" s="1">
        <v>837089</v>
      </c>
      <c r="C81" s="1" t="s">
        <v>297</v>
      </c>
      <c r="D81" s="1" t="s">
        <v>298</v>
      </c>
      <c r="E81" s="2" t="s">
        <v>299</v>
      </c>
      <c r="F81" s="2" t="s">
        <v>300</v>
      </c>
      <c r="G81" s="2">
        <v>6</v>
      </c>
      <c r="H81" s="2" t="s">
        <v>17</v>
      </c>
      <c r="I81" s="1">
        <v>0</v>
      </c>
      <c r="J81" s="3" t="s">
        <v>139</v>
      </c>
      <c r="K81" s="2" t="str">
        <f>J81*550.00</f>
        <v>0</v>
      </c>
      <c r="L81" s="5"/>
    </row>
    <row r="82" spans="1:12" customHeight="1" ht="105" outlineLevel="4">
      <c r="A82" s="1"/>
      <c r="B82" s="1">
        <v>837090</v>
      </c>
      <c r="C82" s="1" t="s">
        <v>301</v>
      </c>
      <c r="D82" s="1" t="s">
        <v>302</v>
      </c>
      <c r="E82" s="2" t="s">
        <v>303</v>
      </c>
      <c r="F82" s="2" t="s">
        <v>304</v>
      </c>
      <c r="G82" s="2">
        <v>7</v>
      </c>
      <c r="H82" s="2" t="s">
        <v>17</v>
      </c>
      <c r="I82" s="1">
        <v>0</v>
      </c>
      <c r="J82" s="3" t="s">
        <v>139</v>
      </c>
      <c r="K82" s="2" t="str">
        <f>J82*769.00</f>
        <v>0</v>
      </c>
      <c r="L82" s="5"/>
    </row>
    <row r="83" spans="1:12" customHeight="1" ht="105" outlineLevel="4">
      <c r="A83" s="1"/>
      <c r="B83" s="1">
        <v>837091</v>
      </c>
      <c r="C83" s="1" t="s">
        <v>305</v>
      </c>
      <c r="D83" s="1" t="s">
        <v>306</v>
      </c>
      <c r="E83" s="2" t="s">
        <v>307</v>
      </c>
      <c r="F83" s="2" t="s">
        <v>308</v>
      </c>
      <c r="G83" s="2">
        <v>4</v>
      </c>
      <c r="H83" s="2" t="s">
        <v>17</v>
      </c>
      <c r="I83" s="1">
        <v>0</v>
      </c>
      <c r="J83" s="3" t="s">
        <v>139</v>
      </c>
      <c r="K83" s="2" t="str">
        <f>J83*781.00</f>
        <v>0</v>
      </c>
      <c r="L83" s="5"/>
    </row>
    <row r="84" spans="1:12" customHeight="1" ht="105" outlineLevel="4">
      <c r="A84" s="1"/>
      <c r="B84" s="1">
        <v>837092</v>
      </c>
      <c r="C84" s="1" t="s">
        <v>309</v>
      </c>
      <c r="D84" s="1" t="s">
        <v>310</v>
      </c>
      <c r="E84" s="2" t="s">
        <v>311</v>
      </c>
      <c r="F84" s="2" t="s">
        <v>312</v>
      </c>
      <c r="G84" s="2">
        <v>8</v>
      </c>
      <c r="H84" s="2" t="s">
        <v>34</v>
      </c>
      <c r="I84" s="1">
        <v>0</v>
      </c>
      <c r="J84" s="3" t="s">
        <v>139</v>
      </c>
      <c r="K84" s="2" t="str">
        <f>J84*731.00</f>
        <v>0</v>
      </c>
      <c r="L84" s="5"/>
    </row>
    <row r="85" spans="1:12" customHeight="1" ht="105" outlineLevel="4">
      <c r="A85" s="1"/>
      <c r="B85" s="1">
        <v>837093</v>
      </c>
      <c r="C85" s="1" t="s">
        <v>313</v>
      </c>
      <c r="D85" s="1" t="s">
        <v>314</v>
      </c>
      <c r="E85" s="2" t="s">
        <v>315</v>
      </c>
      <c r="F85" s="2" t="s">
        <v>316</v>
      </c>
      <c r="G85" s="2">
        <v>8</v>
      </c>
      <c r="H85" s="2" t="s">
        <v>17</v>
      </c>
      <c r="I85" s="1">
        <v>0</v>
      </c>
      <c r="J85" s="3" t="s">
        <v>139</v>
      </c>
      <c r="K85" s="2" t="str">
        <f>J85*698.00</f>
        <v>0</v>
      </c>
      <c r="L85" s="5"/>
    </row>
    <row r="86" spans="1:12" customHeight="1" ht="105" outlineLevel="4">
      <c r="A86" s="1"/>
      <c r="B86" s="1">
        <v>837094</v>
      </c>
      <c r="C86" s="1" t="s">
        <v>317</v>
      </c>
      <c r="D86" s="1" t="s">
        <v>318</v>
      </c>
      <c r="E86" s="2" t="s">
        <v>319</v>
      </c>
      <c r="F86" s="2" t="s">
        <v>320</v>
      </c>
      <c r="G86" s="2">
        <v>4</v>
      </c>
      <c r="H86" s="2" t="s">
        <v>34</v>
      </c>
      <c r="I86" s="1">
        <v>0</v>
      </c>
      <c r="J86" s="3" t="s">
        <v>139</v>
      </c>
      <c r="K86" s="2" t="str">
        <f>J86*861.00</f>
        <v>0</v>
      </c>
      <c r="L86" s="5"/>
    </row>
    <row r="87" spans="1:12" customHeight="1" ht="105" outlineLevel="4">
      <c r="A87" s="1"/>
      <c r="B87" s="1">
        <v>837095</v>
      </c>
      <c r="C87" s="1" t="s">
        <v>321</v>
      </c>
      <c r="D87" s="1" t="s">
        <v>322</v>
      </c>
      <c r="E87" s="2" t="s">
        <v>323</v>
      </c>
      <c r="F87" s="2" t="s">
        <v>324</v>
      </c>
      <c r="G87" s="2">
        <v>10</v>
      </c>
      <c r="H87" s="2" t="s">
        <v>34</v>
      </c>
      <c r="I87" s="1">
        <v>0</v>
      </c>
      <c r="J87" s="3" t="s">
        <v>139</v>
      </c>
      <c r="K87" s="2" t="str">
        <f>J87*712.00</f>
        <v>0</v>
      </c>
      <c r="L87" s="5"/>
    </row>
    <row r="88" spans="1:12" customHeight="1" ht="105" outlineLevel="4">
      <c r="A88" s="1"/>
      <c r="B88" s="1">
        <v>837096</v>
      </c>
      <c r="C88" s="1" t="s">
        <v>325</v>
      </c>
      <c r="D88" s="1" t="s">
        <v>326</v>
      </c>
      <c r="E88" s="2" t="s">
        <v>327</v>
      </c>
      <c r="F88" s="2" t="s">
        <v>328</v>
      </c>
      <c r="G88" s="2">
        <v>5</v>
      </c>
      <c r="H88" s="2" t="s">
        <v>17</v>
      </c>
      <c r="I88" s="1">
        <v>0</v>
      </c>
      <c r="J88" s="3" t="s">
        <v>139</v>
      </c>
      <c r="K88" s="2" t="str">
        <f>J88*889.00</f>
        <v>0</v>
      </c>
      <c r="L88" s="5"/>
    </row>
    <row r="89" spans="1:12" customHeight="1" ht="105" outlineLevel="4">
      <c r="A89" s="1"/>
      <c r="B89" s="1">
        <v>837097</v>
      </c>
      <c r="C89" s="1" t="s">
        <v>329</v>
      </c>
      <c r="D89" s="1" t="s">
        <v>330</v>
      </c>
      <c r="E89" s="2" t="s">
        <v>331</v>
      </c>
      <c r="F89" s="2" t="s">
        <v>332</v>
      </c>
      <c r="G89" s="2">
        <v>7</v>
      </c>
      <c r="H89" s="2" t="s">
        <v>17</v>
      </c>
      <c r="I89" s="1">
        <v>0</v>
      </c>
      <c r="J89" s="3" t="s">
        <v>139</v>
      </c>
      <c r="K89" s="2" t="str">
        <f>J89*531.00</f>
        <v>0</v>
      </c>
      <c r="L89" s="5"/>
    </row>
    <row r="90" spans="1:12" customHeight="1" ht="105" outlineLevel="4">
      <c r="A90" s="1"/>
      <c r="B90" s="1">
        <v>837098</v>
      </c>
      <c r="C90" s="1" t="s">
        <v>333</v>
      </c>
      <c r="D90" s="1" t="s">
        <v>334</v>
      </c>
      <c r="E90" s="2" t="s">
        <v>335</v>
      </c>
      <c r="F90" s="2" t="s">
        <v>288</v>
      </c>
      <c r="G90" s="2">
        <v>6</v>
      </c>
      <c r="H90" s="2" t="s">
        <v>17</v>
      </c>
      <c r="I90" s="1">
        <v>0</v>
      </c>
      <c r="J90" s="3" t="s">
        <v>139</v>
      </c>
      <c r="K90" s="2" t="str">
        <f>J90*616.00</f>
        <v>0</v>
      </c>
      <c r="L90" s="5"/>
    </row>
    <row r="91" spans="1:12" customHeight="1" ht="105" outlineLevel="4">
      <c r="A91" s="1"/>
      <c r="B91" s="1">
        <v>837099</v>
      </c>
      <c r="C91" s="1" t="s">
        <v>336</v>
      </c>
      <c r="D91" s="1" t="s">
        <v>337</v>
      </c>
      <c r="E91" s="2" t="s">
        <v>338</v>
      </c>
      <c r="F91" s="2" t="s">
        <v>339</v>
      </c>
      <c r="G91" s="2">
        <v>4</v>
      </c>
      <c r="H91" s="2" t="s">
        <v>17</v>
      </c>
      <c r="I91" s="1">
        <v>0</v>
      </c>
      <c r="J91" s="3" t="s">
        <v>139</v>
      </c>
      <c r="K91" s="2" t="str">
        <f>J91*763.00</f>
        <v>0</v>
      </c>
      <c r="L91" s="5"/>
    </row>
    <row r="92" spans="1:12" customHeight="1" ht="105" outlineLevel="4">
      <c r="A92" s="1"/>
      <c r="B92" s="1">
        <v>837100</v>
      </c>
      <c r="C92" s="1" t="s">
        <v>340</v>
      </c>
      <c r="D92" s="1" t="s">
        <v>341</v>
      </c>
      <c r="E92" s="2" t="s">
        <v>342</v>
      </c>
      <c r="F92" s="2" t="s">
        <v>343</v>
      </c>
      <c r="G92" s="2">
        <v>10</v>
      </c>
      <c r="H92" s="2" t="s">
        <v>75</v>
      </c>
      <c r="I92" s="1">
        <v>0</v>
      </c>
      <c r="J92" s="3" t="s">
        <v>139</v>
      </c>
      <c r="K92" s="2" t="str">
        <f>J92*495.00</f>
        <v>0</v>
      </c>
      <c r="L92" s="5"/>
    </row>
    <row r="93" spans="1:12" customHeight="1" ht="105" outlineLevel="4">
      <c r="A93" s="1"/>
      <c r="B93" s="1">
        <v>837101</v>
      </c>
      <c r="C93" s="1" t="s">
        <v>344</v>
      </c>
      <c r="D93" s="1" t="s">
        <v>345</v>
      </c>
      <c r="E93" s="2" t="s">
        <v>346</v>
      </c>
      <c r="F93" s="2" t="s">
        <v>347</v>
      </c>
      <c r="G93" s="2">
        <v>0</v>
      </c>
      <c r="H93" s="2" t="s">
        <v>75</v>
      </c>
      <c r="I93" s="1">
        <v>0</v>
      </c>
      <c r="J93" s="3" t="s">
        <v>139</v>
      </c>
      <c r="K93" s="2" t="str">
        <f>J93*715.00</f>
        <v>0</v>
      </c>
      <c r="L93" s="5"/>
    </row>
    <row r="94" spans="1:12" customHeight="1" ht="105" outlineLevel="4">
      <c r="A94" s="1"/>
      <c r="B94" s="1">
        <v>837102</v>
      </c>
      <c r="C94" s="1" t="s">
        <v>348</v>
      </c>
      <c r="D94" s="1" t="s">
        <v>349</v>
      </c>
      <c r="E94" s="2" t="s">
        <v>350</v>
      </c>
      <c r="F94" s="2" t="s">
        <v>248</v>
      </c>
      <c r="G94" s="2">
        <v>8</v>
      </c>
      <c r="H94" s="2" t="s">
        <v>34</v>
      </c>
      <c r="I94" s="1">
        <v>0</v>
      </c>
      <c r="J94" s="3" t="s">
        <v>139</v>
      </c>
      <c r="K94" s="2" t="str">
        <f>J94*381.00</f>
        <v>0</v>
      </c>
      <c r="L94" s="5"/>
    </row>
    <row r="95" spans="1:12" customHeight="1" ht="105" outlineLevel="4">
      <c r="A95" s="1"/>
      <c r="B95" s="1">
        <v>837103</v>
      </c>
      <c r="C95" s="1" t="s">
        <v>351</v>
      </c>
      <c r="D95" s="1" t="s">
        <v>352</v>
      </c>
      <c r="E95" s="2" t="s">
        <v>353</v>
      </c>
      <c r="F95" s="2" t="s">
        <v>354</v>
      </c>
      <c r="G95" s="2">
        <v>3</v>
      </c>
      <c r="H95" s="2" t="s">
        <v>17</v>
      </c>
      <c r="I95" s="1">
        <v>0</v>
      </c>
      <c r="J95" s="3" t="s">
        <v>139</v>
      </c>
      <c r="K95" s="2" t="str">
        <f>J95*458.00</f>
        <v>0</v>
      </c>
      <c r="L95" s="5"/>
    </row>
    <row r="96" spans="1:12" customHeight="1" ht="105" outlineLevel="4">
      <c r="A96" s="1"/>
      <c r="B96" s="1">
        <v>837104</v>
      </c>
      <c r="C96" s="1" t="s">
        <v>355</v>
      </c>
      <c r="D96" s="1" t="s">
        <v>356</v>
      </c>
      <c r="E96" s="2" t="s">
        <v>357</v>
      </c>
      <c r="F96" s="2" t="s">
        <v>358</v>
      </c>
      <c r="G96" s="2">
        <v>4</v>
      </c>
      <c r="H96" s="2" t="s">
        <v>17</v>
      </c>
      <c r="I96" s="1">
        <v>0</v>
      </c>
      <c r="J96" s="3" t="s">
        <v>139</v>
      </c>
      <c r="K96" s="2" t="str">
        <f>J96*682.00</f>
        <v>0</v>
      </c>
      <c r="L96" s="5"/>
    </row>
    <row r="97" spans="1:12" customHeight="1" ht="105" outlineLevel="4">
      <c r="A97" s="1"/>
      <c r="B97" s="1">
        <v>837105</v>
      </c>
      <c r="C97" s="1" t="s">
        <v>359</v>
      </c>
      <c r="D97" s="1" t="s">
        <v>360</v>
      </c>
      <c r="E97" s="2" t="s">
        <v>361</v>
      </c>
      <c r="F97" s="2" t="s">
        <v>252</v>
      </c>
      <c r="G97" s="2" t="s">
        <v>168</v>
      </c>
      <c r="H97" s="2" t="s">
        <v>17</v>
      </c>
      <c r="I97" s="1">
        <v>0</v>
      </c>
      <c r="J97" s="3" t="s">
        <v>139</v>
      </c>
      <c r="K97" s="2" t="str">
        <f>J97*447.00</f>
        <v>0</v>
      </c>
      <c r="L97" s="5"/>
    </row>
    <row r="98" spans="1:12" customHeight="1" ht="105" outlineLevel="4">
      <c r="A98" s="1"/>
      <c r="B98" s="1">
        <v>837106</v>
      </c>
      <c r="C98" s="1" t="s">
        <v>362</v>
      </c>
      <c r="D98" s="1" t="s">
        <v>363</v>
      </c>
      <c r="E98" s="2" t="s">
        <v>364</v>
      </c>
      <c r="F98" s="2" t="s">
        <v>365</v>
      </c>
      <c r="G98" s="2" t="s">
        <v>168</v>
      </c>
      <c r="H98" s="2" t="s">
        <v>18</v>
      </c>
      <c r="I98" s="1">
        <v>0</v>
      </c>
      <c r="J98" s="3" t="s">
        <v>139</v>
      </c>
      <c r="K98" s="2" t="str">
        <f>J98*591.00</f>
        <v>0</v>
      </c>
      <c r="L98" s="5"/>
    </row>
    <row r="99" spans="1:12" customHeight="1" ht="105" outlineLevel="4">
      <c r="A99" s="1"/>
      <c r="B99" s="1">
        <v>837107</v>
      </c>
      <c r="C99" s="1" t="s">
        <v>366</v>
      </c>
      <c r="D99" s="1" t="s">
        <v>367</v>
      </c>
      <c r="E99" s="2" t="s">
        <v>368</v>
      </c>
      <c r="F99" s="2" t="s">
        <v>369</v>
      </c>
      <c r="G99" s="2">
        <v>8</v>
      </c>
      <c r="H99" s="2" t="s">
        <v>17</v>
      </c>
      <c r="I99" s="1">
        <v>0</v>
      </c>
      <c r="J99" s="3" t="s">
        <v>139</v>
      </c>
      <c r="K99" s="2" t="str">
        <f>J99*656.00</f>
        <v>0</v>
      </c>
      <c r="L99" s="5"/>
    </row>
    <row r="100" spans="1:12" customHeight="1" ht="105" outlineLevel="4">
      <c r="A100" s="1"/>
      <c r="B100" s="1">
        <v>837108</v>
      </c>
      <c r="C100" s="1" t="s">
        <v>370</v>
      </c>
      <c r="D100" s="1" t="s">
        <v>371</v>
      </c>
      <c r="E100" s="2" t="s">
        <v>372</v>
      </c>
      <c r="F100" s="2" t="s">
        <v>373</v>
      </c>
      <c r="G100" s="2">
        <v>1</v>
      </c>
      <c r="H100" s="2" t="s">
        <v>17</v>
      </c>
      <c r="I100" s="1">
        <v>0</v>
      </c>
      <c r="J100" s="3" t="s">
        <v>139</v>
      </c>
      <c r="K100" s="2" t="str">
        <f>J100*527.00</f>
        <v>0</v>
      </c>
      <c r="L100" s="5"/>
    </row>
    <row r="101" spans="1:12" outlineLevel="2">
      <c r="A101" s="8" t="s">
        <v>374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836251</v>
      </c>
      <c r="C102" s="1" t="s">
        <v>375</v>
      </c>
      <c r="D102" s="1" t="s">
        <v>376</v>
      </c>
      <c r="E102" s="2" t="s">
        <v>377</v>
      </c>
      <c r="F102" s="2" t="s">
        <v>378</v>
      </c>
      <c r="G102" s="2" t="s">
        <v>17</v>
      </c>
      <c r="H102" s="2" t="s">
        <v>76</v>
      </c>
      <c r="I102" s="1">
        <v>0</v>
      </c>
      <c r="J102" s="3" t="s">
        <v>139</v>
      </c>
      <c r="K102" s="2" t="str">
        <f>J102*80.00</f>
        <v>0</v>
      </c>
      <c r="L102" s="5"/>
    </row>
    <row r="103" spans="1:12" customHeight="1" ht="105" outlineLevel="4">
      <c r="A103" s="1"/>
      <c r="B103" s="1">
        <v>836252</v>
      </c>
      <c r="C103" s="1" t="s">
        <v>379</v>
      </c>
      <c r="D103" s="1" t="s">
        <v>380</v>
      </c>
      <c r="E103" s="2" t="s">
        <v>381</v>
      </c>
      <c r="F103" s="2" t="s">
        <v>382</v>
      </c>
      <c r="G103" s="2" t="s">
        <v>181</v>
      </c>
      <c r="H103" s="2" t="s">
        <v>18</v>
      </c>
      <c r="I103" s="1">
        <v>0</v>
      </c>
      <c r="J103" s="3" t="s">
        <v>139</v>
      </c>
      <c r="K103" s="2" t="str">
        <f>J103*149.00</f>
        <v>0</v>
      </c>
      <c r="L103" s="5"/>
    </row>
    <row r="104" spans="1:12" customHeight="1" ht="105" outlineLevel="4">
      <c r="A104" s="1"/>
      <c r="B104" s="1">
        <v>836253</v>
      </c>
      <c r="C104" s="1" t="s">
        <v>383</v>
      </c>
      <c r="D104" s="1" t="s">
        <v>384</v>
      </c>
      <c r="E104" s="2" t="s">
        <v>385</v>
      </c>
      <c r="F104" s="2" t="s">
        <v>386</v>
      </c>
      <c r="G104" s="2" t="s">
        <v>181</v>
      </c>
      <c r="H104" s="2" t="s">
        <v>17</v>
      </c>
      <c r="I104" s="1">
        <v>0</v>
      </c>
      <c r="J104" s="3" t="s">
        <v>139</v>
      </c>
      <c r="K104" s="2" t="str">
        <f>J104*164.00</f>
        <v>0</v>
      </c>
      <c r="L104" s="5"/>
    </row>
    <row r="105" spans="1:12" customHeight="1" ht="105" outlineLevel="4">
      <c r="A105" s="1"/>
      <c r="B105" s="1">
        <v>836254</v>
      </c>
      <c r="C105" s="1" t="s">
        <v>387</v>
      </c>
      <c r="D105" s="1" t="s">
        <v>388</v>
      </c>
      <c r="E105" s="2" t="s">
        <v>389</v>
      </c>
      <c r="F105" s="2" t="s">
        <v>390</v>
      </c>
      <c r="G105" s="2" t="s">
        <v>181</v>
      </c>
      <c r="H105" s="2" t="s">
        <v>18</v>
      </c>
      <c r="I105" s="1">
        <v>0</v>
      </c>
      <c r="J105" s="3" t="s">
        <v>139</v>
      </c>
      <c r="K105" s="2" t="str">
        <f>J105*118.00</f>
        <v>0</v>
      </c>
      <c r="L105" s="5"/>
    </row>
    <row r="106" spans="1:12" customHeight="1" ht="105" outlineLevel="4">
      <c r="A106" s="1"/>
      <c r="B106" s="1">
        <v>836255</v>
      </c>
      <c r="C106" s="1" t="s">
        <v>391</v>
      </c>
      <c r="D106" s="1" t="s">
        <v>392</v>
      </c>
      <c r="E106" s="2" t="s">
        <v>154</v>
      </c>
      <c r="F106" s="2" t="s">
        <v>393</v>
      </c>
      <c r="G106" s="2" t="s">
        <v>181</v>
      </c>
      <c r="H106" s="2" t="s">
        <v>75</v>
      </c>
      <c r="I106" s="1">
        <v>0</v>
      </c>
      <c r="J106" s="3" t="s">
        <v>139</v>
      </c>
      <c r="K106" s="2" t="str">
        <f>J106*179.00</f>
        <v>0</v>
      </c>
      <c r="L106" s="5"/>
    </row>
    <row r="107" spans="1:12" customHeight="1" ht="105" outlineLevel="4">
      <c r="A107" s="1"/>
      <c r="B107" s="1">
        <v>836256</v>
      </c>
      <c r="C107" s="1" t="s">
        <v>394</v>
      </c>
      <c r="D107" s="1" t="s">
        <v>395</v>
      </c>
      <c r="E107" s="2" t="s">
        <v>396</v>
      </c>
      <c r="F107" s="2" t="s">
        <v>397</v>
      </c>
      <c r="G107" s="2" t="s">
        <v>181</v>
      </c>
      <c r="H107" s="2" t="s">
        <v>18</v>
      </c>
      <c r="I107" s="1">
        <v>0</v>
      </c>
      <c r="J107" s="3" t="s">
        <v>139</v>
      </c>
      <c r="K107" s="2" t="str">
        <f>J107*265.00</f>
        <v>0</v>
      </c>
      <c r="L107" s="5"/>
    </row>
    <row r="108" spans="1:12" customHeight="1" ht="105" outlineLevel="4">
      <c r="A108" s="1"/>
      <c r="B108" s="1">
        <v>836257</v>
      </c>
      <c r="C108" s="1" t="s">
        <v>398</v>
      </c>
      <c r="D108" s="1" t="s">
        <v>399</v>
      </c>
      <c r="E108" s="2" t="s">
        <v>166</v>
      </c>
      <c r="F108" s="2" t="s">
        <v>400</v>
      </c>
      <c r="G108" s="2">
        <v>10</v>
      </c>
      <c r="H108" s="2" t="s">
        <v>18</v>
      </c>
      <c r="I108" s="1">
        <v>0</v>
      </c>
      <c r="J108" s="3" t="s">
        <v>139</v>
      </c>
      <c r="K108" s="2" t="str">
        <f>J108*335.00</f>
        <v>0</v>
      </c>
      <c r="L108" s="5"/>
    </row>
    <row r="109" spans="1:12" customHeight="1" ht="105" outlineLevel="4">
      <c r="A109" s="1"/>
      <c r="B109" s="1">
        <v>836258</v>
      </c>
      <c r="C109" s="1" t="s">
        <v>401</v>
      </c>
      <c r="D109" s="1" t="s">
        <v>402</v>
      </c>
      <c r="E109" s="2" t="s">
        <v>403</v>
      </c>
      <c r="F109" s="2" t="s">
        <v>404</v>
      </c>
      <c r="G109" s="2" t="s">
        <v>181</v>
      </c>
      <c r="H109" s="2" t="s">
        <v>17</v>
      </c>
      <c r="I109" s="1">
        <v>0</v>
      </c>
      <c r="J109" s="3" t="s">
        <v>139</v>
      </c>
      <c r="K109" s="2" t="str">
        <f>J109*195.00</f>
        <v>0</v>
      </c>
      <c r="L109" s="5"/>
    </row>
    <row r="110" spans="1:12" customHeight="1" ht="105" outlineLevel="4">
      <c r="A110" s="1"/>
      <c r="B110" s="1">
        <v>836259</v>
      </c>
      <c r="C110" s="1" t="s">
        <v>405</v>
      </c>
      <c r="D110" s="1" t="s">
        <v>406</v>
      </c>
      <c r="E110" s="2" t="s">
        <v>175</v>
      </c>
      <c r="F110" s="2" t="s">
        <v>143</v>
      </c>
      <c r="G110" s="2">
        <v>10</v>
      </c>
      <c r="H110" s="2" t="s">
        <v>17</v>
      </c>
      <c r="I110" s="1">
        <v>0</v>
      </c>
      <c r="J110" s="3" t="s">
        <v>139</v>
      </c>
      <c r="K110" s="2" t="str">
        <f>J110*234.00</f>
        <v>0</v>
      </c>
      <c r="L110" s="5"/>
    </row>
    <row r="111" spans="1:12" customHeight="1" ht="105" outlineLevel="4">
      <c r="A111" s="1"/>
      <c r="B111" s="1">
        <v>836260</v>
      </c>
      <c r="C111" s="1" t="s">
        <v>407</v>
      </c>
      <c r="D111" s="1" t="s">
        <v>408</v>
      </c>
      <c r="E111" s="2" t="s">
        <v>179</v>
      </c>
      <c r="F111" s="2" t="s">
        <v>409</v>
      </c>
      <c r="G111" s="2">
        <v>10</v>
      </c>
      <c r="H111" s="2" t="s">
        <v>18</v>
      </c>
      <c r="I111" s="1">
        <v>0</v>
      </c>
      <c r="J111" s="3" t="s">
        <v>139</v>
      </c>
      <c r="K111" s="2" t="str">
        <f>J111*225.00</f>
        <v>0</v>
      </c>
      <c r="L111" s="5"/>
    </row>
    <row r="112" spans="1:12" customHeight="1" ht="105" outlineLevel="4">
      <c r="A112" s="1"/>
      <c r="B112" s="1">
        <v>836261</v>
      </c>
      <c r="C112" s="1" t="s">
        <v>410</v>
      </c>
      <c r="D112" s="1" t="s">
        <v>411</v>
      </c>
      <c r="E112" s="2" t="s">
        <v>184</v>
      </c>
      <c r="F112" s="2" t="s">
        <v>412</v>
      </c>
      <c r="G112" s="2" t="s">
        <v>181</v>
      </c>
      <c r="H112" s="2" t="s">
        <v>75</v>
      </c>
      <c r="I112" s="1">
        <v>0</v>
      </c>
      <c r="J112" s="3" t="s">
        <v>139</v>
      </c>
      <c r="K112" s="2" t="str">
        <f>J112*279.00</f>
        <v>0</v>
      </c>
      <c r="L1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:K39"/>
    <mergeCell ref="A4:K4"/>
    <mergeCell ref="A13:K13"/>
    <mergeCell ref="A21:K21"/>
    <mergeCell ref="A32:K32"/>
    <mergeCell ref="A40:K40"/>
    <mergeCell ref="A101:K10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2025-10-29T11:31:56+03:00</dcterms:created>
  <dcterms:modified xsi:type="dcterms:W3CDTF">2025-10-29T11:31:56+03:00</dcterms:modified>
  <dc:title>Untitled Spreadsheet</dc:title>
  <dc:description/>
  <dc:subject/>
  <cp:keywords/>
  <cp:category/>
</cp:coreProperties>
</file>