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<sst xmlns="http://schemas.openxmlformats.org/spreadsheetml/2006/main" uniqueCount="374">
  <si>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</si>
  <si>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</si>
  <si>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</si>
  <si>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</si>
  <si>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</si>
  <si>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</si>
  <si>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</si>
  <si>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</si>
  <si>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</si>
  <si>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</si>
  <si>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</si>
  <si>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Питьевые системы</t>
  </si>
  <si>
    <t>Краны для питьевых систем</t>
  </si>
  <si>
    <t>FIO-310001</t>
  </si>
  <si>
    <t>K21</t>
  </si>
  <si>
    <t>Кран для питьевой системы высокий АКВАСТИЛЬ (с комплектом подкл- трубка, кран тройник) (1/30шт)</t>
  </si>
  <si>
    <t>1 164.71 руб.</t>
  </si>
  <si>
    <t>шт</t>
  </si>
  <si>
    <t>FIO-310002</t>
  </si>
  <si>
    <t>K07</t>
  </si>
  <si>
    <t>Кран для питьевой системы средний АКВАСТИЛЬ (с комплектом подкл- трубка, кран тройник) (1/30шт)</t>
  </si>
  <si>
    <t>711.03 руб.</t>
  </si>
  <si>
    <t>&gt;25</t>
  </si>
  <si>
    <t>FIO-310010</t>
  </si>
  <si>
    <t>Кран для фильтра МАТОВЫЙ НИКЕЛЬ (1/30шт)</t>
  </si>
  <si>
    <t>1 724.80 руб.</t>
  </si>
  <si>
    <t>FIO-310012</t>
  </si>
  <si>
    <t>Кран для фильтра МЕДЬ (1/30шт)</t>
  </si>
  <si>
    <t>1 822.98 руб.</t>
  </si>
  <si>
    <t>Питьевые системы очистки воды</t>
  </si>
  <si>
    <t>Питьевые системы ITA</t>
  </si>
  <si>
    <t>FIO-320001</t>
  </si>
  <si>
    <t>F-03B</t>
  </si>
  <si>
    <t>Питьевая система 3 ступени АКВАСТИЛЬ КОМПАКТ для водопроводной воды</t>
  </si>
  <si>
    <t>3 666.69 руб.</t>
  </si>
  <si>
    <t>FIO-320002</t>
  </si>
  <si>
    <t>F-03A</t>
  </si>
  <si>
    <t>Питьевая система 3 ступени АКВАСТИЛЬ КОМПАКТ умягчение</t>
  </si>
  <si>
    <t>3 657.76 руб.</t>
  </si>
  <si>
    <t>FIO-320003</t>
  </si>
  <si>
    <t>F-04A</t>
  </si>
  <si>
    <t>Питьевая система 4 ступени АКВАСТИЛЬ КОМПАКТ умягчение</t>
  </si>
  <si>
    <t>4 081.70 руб.</t>
  </si>
  <si>
    <t>FIO-320004</t>
  </si>
  <si>
    <t>F-02</t>
  </si>
  <si>
    <t>Питьевая система 2 ступени АКВАСТИЛЬ КЛАССИК</t>
  </si>
  <si>
    <t>2 973.51 руб.</t>
  </si>
  <si>
    <t>FIO-320005</t>
  </si>
  <si>
    <t>F-03D</t>
  </si>
  <si>
    <t>Питьевая система 3 ступени АКВАСТИЛЬ КЛАССИК для водопроводной воды</t>
  </si>
  <si>
    <t>4 196.24 руб.</t>
  </si>
  <si>
    <t>FIO-320006</t>
  </si>
  <si>
    <t>F-03C</t>
  </si>
  <si>
    <t>Питьевая система 3 ступени АКВАСТИЛЬ КЛАССИК умягчение</t>
  </si>
  <si>
    <t>4 220.04 руб.</t>
  </si>
  <si>
    <t>FIO-320007</t>
  </si>
  <si>
    <t>F-04C</t>
  </si>
  <si>
    <t>Питьевая система 4 ступени АКВАСТИЛЬ КЛАССИК умягчение</t>
  </si>
  <si>
    <t>4 709.43 руб.</t>
  </si>
  <si>
    <t>FIO-320008</t>
  </si>
  <si>
    <t>F-05</t>
  </si>
  <si>
    <t>Питьевая система 5 ступеней обратный осмос АКВАСТИЛЬ (1шт)</t>
  </si>
  <si>
    <t>11 837.53 руб.</t>
  </si>
  <si>
    <t>FIO-320014</t>
  </si>
  <si>
    <t>HA-3</t>
  </si>
  <si>
    <t>комплект картриджей 3 ступени АКВАСТИЛЬ для водопроводной воды (Стандарт) в картон коробке</t>
  </si>
  <si>
    <t>803.25 руб.</t>
  </si>
  <si>
    <t>Питьевые системы Аквабрайт</t>
  </si>
  <si>
    <t>AKB-100004</t>
  </si>
  <si>
    <t>АБФ-ТРИА - СТАНДАРТ</t>
  </si>
  <si>
    <t>Питьевая система 3 ступени АКВАБРАЙТ СТАНДАРТ (3шт)</t>
  </si>
  <si>
    <t>2 956.30 руб.</t>
  </si>
  <si>
    <t>AKB-100005</t>
  </si>
  <si>
    <t>АБФ-ТРИА - АНТИЖЕЛЕЗО</t>
  </si>
  <si>
    <t>Питьевая система 3 ступени АКВАБРАЙТ АНТИЖЕЛЕЗО (3шт)</t>
  </si>
  <si>
    <t>2 942.70 руб.</t>
  </si>
  <si>
    <t>AKB-100006</t>
  </si>
  <si>
    <t>АБФ-ТРИА - УМЯГЧЕНИЕ</t>
  </si>
  <si>
    <t>Питьевая система 3 ступени АКВАБРАЙТ УМЯГЧЕНИЕ (3шт)</t>
  </si>
  <si>
    <t>3 056.60 руб.</t>
  </si>
  <si>
    <t>AKB-100007</t>
  </si>
  <si>
    <t>АБФ-ОСМО-5</t>
  </si>
  <si>
    <t>Питьевая система 5 ступеней обратный осмос АКВАБРАЙТ (1шт)</t>
  </si>
  <si>
    <t>8 925.00 руб.</t>
  </si>
  <si>
    <t>AKB-100008</t>
  </si>
  <si>
    <t>АБФ-ОСМО-6</t>
  </si>
  <si>
    <t>Питьевая система 6 ступеней обратный осмос с минерализатором АКВАБРАЙТ (1шт)</t>
  </si>
  <si>
    <t>9 775.00 руб.</t>
  </si>
  <si>
    <t>AKB-100017</t>
  </si>
  <si>
    <t>КОМПЛЕКТ К-1</t>
  </si>
  <si>
    <t>комплект картриджей 3 ступени АКВАБРАЙТ Стандарт (ПП-5М, УГА-10, УГП-10) (5шт)</t>
  </si>
  <si>
    <t>601.80 руб.</t>
  </si>
  <si>
    <t>AKB-100018</t>
  </si>
  <si>
    <t>КОМПЛЕКТ К-2</t>
  </si>
  <si>
    <t>комплект картриджей 3 ступени АКВАБРАЙТ Умягчение (ПП-5М, С-10, УГП-10) (5шт)</t>
  </si>
  <si>
    <t>710.60 руб.</t>
  </si>
  <si>
    <t>AKB-100019</t>
  </si>
  <si>
    <t>КОМПЛЕКТ К-3</t>
  </si>
  <si>
    <t>комплект картриджей 3 ступени АКВАБРАЙТ Обезжелез (ПП-5М, УГП-10, ФП-10) (5шт)</t>
  </si>
  <si>
    <t>596.70 руб.</t>
  </si>
  <si>
    <t>&gt;10</t>
  </si>
  <si>
    <t>Системы умягчения</t>
  </si>
  <si>
    <t>AKB-100047</t>
  </si>
  <si>
    <t>АБФ-КОМПАКТ</t>
  </si>
  <si>
    <t>СИСТЕМА УМЯГЧЕНИЯ АКВАБРАЙТ до 1 куб.м/час, с ионнообмен смолой PUROLITE С-100 (кабинет)</t>
  </si>
  <si>
    <t>51 030.53 руб.</t>
  </si>
  <si>
    <t>AKB-100048</t>
  </si>
  <si>
    <t>АБФ-СТАНДАРТ</t>
  </si>
  <si>
    <t>СИСТЕМА УМЯГЧЕНИЯ АКВАБРАЙТ до 2 куб.м/час, с ионнообмен смолой PUROLITE С-101 (кабинет)</t>
  </si>
  <si>
    <t>59 319.36 руб.</t>
  </si>
  <si>
    <t>Фильтра КОЛБЫ магистальные пластиковые</t>
  </si>
  <si>
    <t>Картриджи</t>
  </si>
  <si>
    <t>Картриджи ITA</t>
  </si>
  <si>
    <t>AKB-100049</t>
  </si>
  <si>
    <t>ВП-5 М</t>
  </si>
  <si>
    <t>Картридж SL10 НИТЯНОЙ 5 мкм АКВАБРАЙТ (50шт)</t>
  </si>
  <si>
    <t>96.90 руб.</t>
  </si>
  <si>
    <t>AKB-100050</t>
  </si>
  <si>
    <t>ВП-10 М</t>
  </si>
  <si>
    <t>Картридж SL10 НИТЯНОЙ 10 мкм АКВАБРАЙТ (50шт)</t>
  </si>
  <si>
    <t>AKB-100051</t>
  </si>
  <si>
    <t>ВП-20 М</t>
  </si>
  <si>
    <t>Картридж SL10 НИТЯНОЙ 20 мкм АКВАБРАЙТ (50шт)</t>
  </si>
  <si>
    <t>AKB-100061</t>
  </si>
  <si>
    <t>ВПГ-10М ЭКО</t>
  </si>
  <si>
    <t>Картридж ГВС SL10 НИТЯНОЙ 10 мкм АКВАБРАЙТ (50шт)</t>
  </si>
  <si>
    <t>0.00 руб.</t>
  </si>
  <si>
    <t>AKB-100063</t>
  </si>
  <si>
    <t>ППГ-10М</t>
  </si>
  <si>
    <t>Картридж ГВС SL10 ПОЛИПРОПИЛЕН 10 мкм АКВАБРАЙТ (50шт)</t>
  </si>
  <si>
    <t>76.50 руб.</t>
  </si>
  <si>
    <t>AKB-100071</t>
  </si>
  <si>
    <t>ППЛ-1 М</t>
  </si>
  <si>
    <t>Картридж SL10 ПОЛИПРОПИЛЕН 1 мкм АКВАБРАЙТ серия ЛАЙТ (50шт)</t>
  </si>
  <si>
    <t>54.59 руб.</t>
  </si>
  <si>
    <t>AKB-100072</t>
  </si>
  <si>
    <t>ППЛ-5 М</t>
  </si>
  <si>
    <t>Картридж SL10 ПОЛИПРОПИЛЕН 5 мкм АКВАБРАЙТ серия ЛАЙТ (50шт)</t>
  </si>
  <si>
    <t>AKB-100073</t>
  </si>
  <si>
    <t>ППЛ-10 М</t>
  </si>
  <si>
    <t>Картридж SL10 ПОЛИПРОПИЛЕН 10 мкм АКВАБРАЙТ серия ЛАЙТ (50шт)</t>
  </si>
  <si>
    <t>AKB-100074</t>
  </si>
  <si>
    <t>ППЛ-20 М</t>
  </si>
  <si>
    <t>Картридж SL10 ПОЛИПРОПИЛЕН 20 мкм АКВАБРАЙТ серия ЛАЙТ (50шт)</t>
  </si>
  <si>
    <t>AKB-100075</t>
  </si>
  <si>
    <t>ППЛ-50 М</t>
  </si>
  <si>
    <t>Картридж SL10 ПОЛИПРОПИЛЕН 50 мкм АКВАБРАЙТ серия ЛАЙТ (50шт)</t>
  </si>
  <si>
    <t>&gt;50</t>
  </si>
  <si>
    <t>AKB-100081</t>
  </si>
  <si>
    <t>ПП-20 М</t>
  </si>
  <si>
    <t>Картридж SL10 ПОЛИПРОПИЛЕН 20 мкм АКВАБРАЙТ (50шт)</t>
  </si>
  <si>
    <t>58.38 руб.</t>
  </si>
  <si>
    <t>AKB-100084</t>
  </si>
  <si>
    <t>ПП-10 М-10 ББ</t>
  </si>
  <si>
    <t>Картридж ВВ10 ПОЛИПРОПИЛЕН 10 мкм АКВАБРАЙТ (20шт)</t>
  </si>
  <si>
    <t>230.57 руб.</t>
  </si>
  <si>
    <t>AKB-100087</t>
  </si>
  <si>
    <t>ПП-10 М-20 ББ</t>
  </si>
  <si>
    <t>Картридж ВВ20 ПОЛИПРОПИЛЕН 10 мкм АКВАБРАЙТ (10шт)</t>
  </si>
  <si>
    <t>435.83 руб.</t>
  </si>
  <si>
    <t>AKB-100089</t>
  </si>
  <si>
    <t>ПП-5 М-Л</t>
  </si>
  <si>
    <t>Картридж SL20 ПОЛИПРОПИЛЕН 5 мкм АКВАБРАЙТ (25шт)</t>
  </si>
  <si>
    <t>107.66 руб.</t>
  </si>
  <si>
    <t>AKB-100100</t>
  </si>
  <si>
    <t>УГП-10</t>
  </si>
  <si>
    <t>Картридж SL10 УГОЛЬ ПРЕССОВАННЫЙ карбон блок АКВАБРАЙТ (25шт)</t>
  </si>
  <si>
    <t>195.50 руб.</t>
  </si>
  <si>
    <t>AKB-100101</t>
  </si>
  <si>
    <t>УГА-10</t>
  </si>
  <si>
    <t>Картридж SL10 УГОЛЬ ГРАНУЛИРОВАННЫЙ АКВАБРАЙТ (25шт)</t>
  </si>
  <si>
    <t>215.90 руб.</t>
  </si>
  <si>
    <t>AKB-100102</t>
  </si>
  <si>
    <t>УГП-20-Л</t>
  </si>
  <si>
    <t>Картридж SL20 УГОЛЬ ПРЕССОВАННЫЙ карбон блок АКВАБРАЙТ (15шт)</t>
  </si>
  <si>
    <t>321.30 руб.</t>
  </si>
  <si>
    <t>AKB-100103</t>
  </si>
  <si>
    <t>УГП-10 ББ</t>
  </si>
  <si>
    <t>Картридж ВВ10 УГОЛЬ ПРЕССОВАННЫЙ карбон блок АКВАБРАЙТ (15шт)</t>
  </si>
  <si>
    <t>523.60 руб.</t>
  </si>
  <si>
    <t>AKB-100104</t>
  </si>
  <si>
    <t>УГП-20 ББ</t>
  </si>
  <si>
    <t>Картридж ВВ20 УГОЛЬ ПРЕССОВАННЫЙ карбон блок АКВАБРАЙТ (6шт)</t>
  </si>
  <si>
    <t>967.30 руб.</t>
  </si>
  <si>
    <t>AKB-100105</t>
  </si>
  <si>
    <t>УГА-10 ББ</t>
  </si>
  <si>
    <t>Картридж ВВ10 УГОЛЬ ГРАНУЛИРОВАННЫЙ АКВАБРАЙТ (12шт)</t>
  </si>
  <si>
    <t>683.40 руб.</t>
  </si>
  <si>
    <t>AKB-100106</t>
  </si>
  <si>
    <t>УГА-20 ББ</t>
  </si>
  <si>
    <t>Картридж ВВ20 УГОЛЬ ГРАНУЛИРОВАННЫЙ АКВАБРАЙТ (6шт)</t>
  </si>
  <si>
    <t>1 266.50 руб.</t>
  </si>
  <si>
    <t>AKB-100107</t>
  </si>
  <si>
    <t>С-10</t>
  </si>
  <si>
    <t>Картридж SL10 УМЯГЧЕНИЯ из ионнообменой смолы АКВАБРАЙТ (25шт)</t>
  </si>
  <si>
    <t>322.58 руб.</t>
  </si>
  <si>
    <t>AKB-100108</t>
  </si>
  <si>
    <t>С-10 ББ</t>
  </si>
  <si>
    <t>Картридж ВВ10 УМЯГЧЕНИЯ из ионнообменой смолы АКВАБРАЙТ (12шт)</t>
  </si>
  <si>
    <t>972.40 руб.</t>
  </si>
  <si>
    <t>AKB-100109</t>
  </si>
  <si>
    <t>С-20 ББ</t>
  </si>
  <si>
    <t>Картридж ВВ20 УМЯГЧЕНИЯ из ионнообменой смолы АКВАБРАЙТ (6шт)</t>
  </si>
  <si>
    <t>1 944.80 руб.</t>
  </si>
  <si>
    <t>AKB-100110</t>
  </si>
  <si>
    <t>ФП-10</t>
  </si>
  <si>
    <t>Картридж SL10 УДАЛЕНИЯ ЖЕЛЕЗА с регенерацией (аналог МФУ) АКВАБРАЙТ (25шт)</t>
  </si>
  <si>
    <t>217.60 руб.</t>
  </si>
  <si>
    <t>AKB-100111</t>
  </si>
  <si>
    <t>ФП-10 ББ</t>
  </si>
  <si>
    <t>Картридж ВВ10 УДАЛЕНИЯ ЖЕЛЕЗА с регенерацией (аналог МФУ) АКВАБРАЙТ (12шт)</t>
  </si>
  <si>
    <t>666.54 руб.</t>
  </si>
  <si>
    <t>AKB-100112</t>
  </si>
  <si>
    <t>ФП-20 ББ</t>
  </si>
  <si>
    <t>Картридж ВВ20 УДАЛЕНИЯ ЖЕЛЕЗА с регенерацией (аналог МФУ) АКВАБРАЙТ (6шт)</t>
  </si>
  <si>
    <t>1 318.93 руб.</t>
  </si>
  <si>
    <t>AKB-100113</t>
  </si>
  <si>
    <t>Феррум - 10</t>
  </si>
  <si>
    <t>Картридж SL10 УДАЛЕНИЯ ЖЕЛЕЗА НИТЯНОЙ 10 мкр АКВАБРАЙТ (50шт)</t>
  </si>
  <si>
    <t>430.54 руб.</t>
  </si>
  <si>
    <t>AKB-100114</t>
  </si>
  <si>
    <t>Феррум - 10ББ</t>
  </si>
  <si>
    <t>Картридж ВВ10 УДАЛЕНИЯ ЖЕЛЕЗА НИТЯНОЙ 10 мкр АКВАБРАЙТ (20шт)</t>
  </si>
  <si>
    <t>1 561.88 руб.</t>
  </si>
  <si>
    <t>AKB-100115</t>
  </si>
  <si>
    <t>Феррум - 20ББ</t>
  </si>
  <si>
    <t>Картридж ВВ20 УДАЛЕНИЯ ЖЕЛЕЗА НИТЯНОЙ 10 мкр АКВАБРАЙТ (10шт)</t>
  </si>
  <si>
    <t>3 387.93 руб.</t>
  </si>
  <si>
    <t>AKB-100117</t>
  </si>
  <si>
    <t>А-5</t>
  </si>
  <si>
    <t>Картридж SL5 МНОГОРАЗОВЫЙ 70 микрон АКВАБРАЙТ (100шт)</t>
  </si>
  <si>
    <t>124.64 руб.</t>
  </si>
  <si>
    <t>AKB-100118</t>
  </si>
  <si>
    <t>А-10</t>
  </si>
  <si>
    <t>Картридж SL10 МНОГОРАЗОВЫЙ нейлон сетка 70 микрон АКВАБРАЙТ (50шт)</t>
  </si>
  <si>
    <t>271.66 руб.</t>
  </si>
  <si>
    <t>Комплектующие</t>
  </si>
  <si>
    <t>AKB-100025</t>
  </si>
  <si>
    <t>ПФ-250</t>
  </si>
  <si>
    <t>Полифосфат  натрия  АКВАБРАЙТ.   Для  ТЕХ. УМЯГЧЕНИЯ воды пакет 250гр (20шт)</t>
  </si>
  <si>
    <t>292.40 руб.</t>
  </si>
  <si>
    <t>AKB-100026</t>
  </si>
  <si>
    <t>ПФ-700</t>
  </si>
  <si>
    <t>Полифосфат  натрия  АКВАБРАЙТ.   Для  ТЕХ. УМЯГЧЕНИЯ воды  750гр (12шт)</t>
  </si>
  <si>
    <t>805.80 руб.</t>
  </si>
  <si>
    <t>AKB-100030</t>
  </si>
  <si>
    <t>BR-ABF-SS</t>
  </si>
  <si>
    <t>кронштейн для АБФ-НЕРЖ (20шт)</t>
  </si>
  <si>
    <t>335.58 руб.</t>
  </si>
  <si>
    <t>AKB-100041</t>
  </si>
  <si>
    <t>КР-ББ</t>
  </si>
  <si>
    <t>Кронштейн крепления для магистральных фильтров серии ВВ АКВАБРАЙТ (30шт)</t>
  </si>
  <si>
    <t>297.50 руб.</t>
  </si>
  <si>
    <t>AKB-100042</t>
  </si>
  <si>
    <t>SET-4SK- BB</t>
  </si>
  <si>
    <t>Набор для крепления (4 болта и 4 шайбы) к фильтру BB (50шт)</t>
  </si>
  <si>
    <t>Фильтра КОЛБЫ  магистральные</t>
  </si>
  <si>
    <t>Фильтра колбы АКВАБРАЙТ усиленные</t>
  </si>
  <si>
    <t>AKB-100001</t>
  </si>
  <si>
    <t>АБФ-10-12</t>
  </si>
  <si>
    <t>Магистральный фильтр для  ХВС SL10 дюймов 1/2" прозрач корпус с резьбой АКВАБРАЙТ (12шт)</t>
  </si>
  <si>
    <t>549.10 руб.</t>
  </si>
  <si>
    <t>AKB-100002</t>
  </si>
  <si>
    <t>АБФ-10-34</t>
  </si>
  <si>
    <t>Магистральный фильтр для  ХВС SL10 дюймов 3/4" прозрач корпус с резьбой АКВАБРАЙТ (12шт)</t>
  </si>
  <si>
    <t>567.80 руб.</t>
  </si>
  <si>
    <t>AKB-100003</t>
  </si>
  <si>
    <t>АБФ-10-1</t>
  </si>
  <si>
    <t>Магистральный фильтр для  ХВС SL10 дюймов 1" прозрач корпус с резьбой АКВАБРАЙТ (12шт)</t>
  </si>
  <si>
    <t>618.80 руб.</t>
  </si>
  <si>
    <t>AKB-100020</t>
  </si>
  <si>
    <t>АБФ-СТИРАЛ</t>
  </si>
  <si>
    <t>Фильтр дозатор ПОЛИФОСФАТА (115гр)  для стиральных и посудомоечных машин АКВАБРАЙТ (15шт)</t>
  </si>
  <si>
    <t>340.00 руб.</t>
  </si>
  <si>
    <t>AKB-100027</t>
  </si>
  <si>
    <t>АБФ-ГОР-12</t>
  </si>
  <si>
    <t>Магистральный фильтр для ГВС SL10 дюймов 1/2" УСИЛ ПЛАСТИК корпус с резьбой (12шт)</t>
  </si>
  <si>
    <t>1 668.31 руб.</t>
  </si>
  <si>
    <t>AKB-100028</t>
  </si>
  <si>
    <t>АБФ-ГОР-34</t>
  </si>
  <si>
    <t>Магистральный фильтр для ГВС SL10 дюймов 3/4" УСИЛ ПЛАСТИК корпус с резьбой (12шт)</t>
  </si>
  <si>
    <t>AKB-100029</t>
  </si>
  <si>
    <t>АБФ-НЕРЖ-12</t>
  </si>
  <si>
    <t>Магистральный фильтр для ГВС SL10 дюймов 1/2" НЕРЖ СТАЛЬ корпус с резьбой (12шт)</t>
  </si>
  <si>
    <t>5 230.25 руб.</t>
  </si>
  <si>
    <t>AKB-100031</t>
  </si>
  <si>
    <t>АБФ-НЕРЖ-34</t>
  </si>
  <si>
    <t>Магистральный фильтр для ГВС SL10 дюймов 3/4" НЕРЖ СТАЛЬ корпус с резьбой (12шт)</t>
  </si>
  <si>
    <t>AKB-100032</t>
  </si>
  <si>
    <t>АБФ-НЕРЖ-12-ПЛ</t>
  </si>
  <si>
    <t>Магистральный фильтр для ГВС SL10 дюймов 1/2" НЕРЖ СТАЛЬ корпус с ПЛАСТИК КРЫШКОЙ (12шт)</t>
  </si>
  <si>
    <t>2 794.90 руб.</t>
  </si>
  <si>
    <t>AKB-100033</t>
  </si>
  <si>
    <t>АБФ-НЕРЖ-34-ПЛ</t>
  </si>
  <si>
    <t>Магистральный фильтр для ГВС SL10 дюймов 3/4" НЕРЖ СТАЛЬ корпус с ПЛАСТИК КРЫШКОЙ (12шт)</t>
  </si>
  <si>
    <t>AKB-100034</t>
  </si>
  <si>
    <t>АБФ-20/34</t>
  </si>
  <si>
    <t>Магистральный фильтр для ХВС SL20 дюймов АКВАБРАЙТ (6шт)</t>
  </si>
  <si>
    <t>1 789.76 руб.</t>
  </si>
  <si>
    <t>WST-100120</t>
  </si>
  <si>
    <t>FMCS12</t>
  </si>
  <si>
    <t>Магистральный фильтр SL10  1/2" для  ХВС  прозрач корпус ПЭТ с резьбой АКВАТЭК (12шт)</t>
  </si>
  <si>
    <t>563.72 руб.</t>
  </si>
  <si>
    <t>WST-100121</t>
  </si>
  <si>
    <t>FMCS34</t>
  </si>
  <si>
    <t>Магистральный фильтр SL10  3/4" для  ХВС  прозрач корпус ПЭТ с резьбой АКВАТЭК (12шт)</t>
  </si>
  <si>
    <t>581.67 руб.</t>
  </si>
  <si>
    <t>WST-100122</t>
  </si>
  <si>
    <t>FMCS1</t>
  </si>
  <si>
    <t>Магистральный фильтр SL10  1" для  ХВС  прозрач корпус ПЭТ с резьбой АКВАТЭК (12шт)</t>
  </si>
  <si>
    <t>633.74 руб.</t>
  </si>
  <si>
    <t>Фильтра колбы АКВАСТИЛЬ усиленные</t>
  </si>
  <si>
    <t>FIO-130006</t>
  </si>
  <si>
    <t>F-01-1/2</t>
  </si>
  <si>
    <t>Магистр. фильтр SL10 1/2" для ХВС с картриджем РР прозрач корпус накид гайка АКВАСТИЛЬ (1/8шт)</t>
  </si>
  <si>
    <t>944.56 руб.</t>
  </si>
  <si>
    <t>FIO-130007</t>
  </si>
  <si>
    <t>F-01-3/4</t>
  </si>
  <si>
    <t>Магистр. фильтр SL10 3/4" для ХВС с картриджем РР прозрач корпус накид гайка АКВАСТИЛЬ (1/8шт)</t>
  </si>
  <si>
    <t>941.59 руб.</t>
  </si>
  <si>
    <t>FIO-130008</t>
  </si>
  <si>
    <t>F-01-1</t>
  </si>
  <si>
    <t>Магистр. фильтр SL10 1" для ХВС с картриджем РР прозрач корпус накид гайка АКВАСТИЛЬ (1/8шт)</t>
  </si>
  <si>
    <t>965.39 руб.</t>
  </si>
  <si>
    <t>FIO-130010</t>
  </si>
  <si>
    <t>MF-1/2</t>
  </si>
  <si>
    <t>магистр. фильтр SL10 1/2" для ГВС красный ПЛАСТИК корпус с нак гайкой АКВАСТИЛЬ усил (1/8шт)</t>
  </si>
  <si>
    <t>2 009.61 руб.</t>
  </si>
  <si>
    <t>FIO-130011</t>
  </si>
  <si>
    <t>MF-3/4</t>
  </si>
  <si>
    <t>магистр. фильтр SL10 3/4" для ГВС красный ПЛАСТИК корпус с нак гайкой АКВАСТИЛЬ усил (1/8шт)</t>
  </si>
  <si>
    <t>FIO-130012</t>
  </si>
  <si>
    <t>MF-1</t>
  </si>
  <si>
    <t>магистр. фильтр SL10 1" для ГВС красный ПЛАСТИК корпус с нак гайкой АКВАСТИЛЬ усил (1/8шт)</t>
  </si>
  <si>
    <t>2 049.78 руб.</t>
  </si>
  <si>
    <t>FIO-130014</t>
  </si>
  <si>
    <t>F-02-1/2</t>
  </si>
  <si>
    <t>двойной магистр. фильтр SL10 1/2" для ХВС с картридж ( РР+гран уголь) прозрач корпус (1/6шт)</t>
  </si>
  <si>
    <t>1 899.54 руб.</t>
  </si>
  <si>
    <t>FIO-130015</t>
  </si>
  <si>
    <t>F-02-3/4</t>
  </si>
  <si>
    <t>двойной магистр. фильтр SL10 3/4" для ХВС с картридж ( РР+гран уголь) прозрач корпус (1/6шт)</t>
  </si>
  <si>
    <t>FIO-130016</t>
  </si>
  <si>
    <t>F-02-1</t>
  </si>
  <si>
    <t>двойной магистр. фильтр SL10 1" для ХВС с картридж ( РР+гран уголь) прозрач корпус (1/6шт)</t>
  </si>
  <si>
    <t>1 930.78 руб.</t>
  </si>
  <si>
    <t>FIO-130018</t>
  </si>
  <si>
    <t>F-03-1/2</t>
  </si>
  <si>
    <t>тройной магистр. фильтр SL10 1/2" для ХВС с картридж ( РР+гран уголь+прес уголь) прозрачный (1/6шт)</t>
  </si>
  <si>
    <t>3 226.39 руб.</t>
  </si>
  <si>
    <t>FIO-130019</t>
  </si>
  <si>
    <t>F-03-3/4</t>
  </si>
  <si>
    <t>тройной магистр. фильтр SL10 3/4" для ХВС с картридж ( РР+гран уголь+прес уголь) прозрачный (1/6шт)</t>
  </si>
  <si>
    <t>3 248.70 руб.</t>
  </si>
  <si>
    <t>FIO-130020</t>
  </si>
  <si>
    <t>F-03-1</t>
  </si>
  <si>
    <t>тройной магистр. фильтр SL10 1" для ХВС с картридж ( РР+гран уголь+прес уголь) прозрачный (1/6шт)</t>
  </si>
  <si>
    <t>3 160.94 руб.</t>
  </si>
  <si>
    <t>FIO-130022</t>
  </si>
  <si>
    <t>FK-1/2A</t>
  </si>
  <si>
    <t xml:space="preserve">магистральный фильтр SL5 1/2  с многоразовым картриджем PPW АКВАСТИЛЬ </t>
  </si>
  <si>
    <t>452.20 руб.</t>
  </si>
  <si>
    <t>FIO-130023</t>
  </si>
  <si>
    <t>FK-1/2B</t>
  </si>
  <si>
    <t>магистральный фильтр SL5 1/2 с полифосфатом (умягчение) АКВАСТИЛЬ</t>
  </si>
  <si>
    <t>954.98 руб.</t>
  </si>
  <si>
    <t>FIO-130024</t>
  </si>
  <si>
    <t>FK-1/2C</t>
  </si>
  <si>
    <t>Фильтр колбовый МИНИ 1/2  УГЛОВОЙ с полифосфатом (умягчение) АКВАСТИЛЬ (24шт)</t>
  </si>
  <si>
    <t>870.19 руб.</t>
  </si>
  <si>
    <t>FIO-130212</t>
  </si>
  <si>
    <t>HЛ-1/2</t>
  </si>
  <si>
    <t>Фильтр колбовый магистральный SL10 1/2" НЕРЖАВЕЙКА для ХВС и ГВС с картридж и креплением</t>
  </si>
  <si>
    <t>5 688.20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</si>
</sst>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81_ffbc_11e9_810b_003048fd731b_19e96891_793a_11f0_a79f_047c1617b1431.jpeg"/><Relationship Id="rId2" Type="http://schemas.openxmlformats.org/officeDocument/2006/relationships/image" Target="../media/4687ac83_ffbc_11e9_810b_003048fd731b_19e96893_793a_11f0_a79f_047c1617b1432.jpeg"/><Relationship Id="rId3" Type="http://schemas.openxmlformats.org/officeDocument/2006/relationships/image" Target="../media/365e7115_68f5_11ea_8111_003048fd731b_018ae88e_7ca2_11ea_8111_003048fd731b3.jpeg"/><Relationship Id="rId4" Type="http://schemas.openxmlformats.org/officeDocument/2006/relationships/image" Target="../media/dab7a745_3767_11ea_810f_003048fd731b_ac993d1e_476f_11ea_810f_003048fd731b4.jpeg"/><Relationship Id="rId5" Type="http://schemas.openxmlformats.org/officeDocument/2006/relationships/image" Target="../media/dab7a747_3767_11ea_810f_003048fd731b_892ca4f8_3773_11ea_810f_003048fd731b5.png"/><Relationship Id="rId6" Type="http://schemas.openxmlformats.org/officeDocument/2006/relationships/image" Target="../media/dab7a749_3767_11ea_810f_003048fd731b_892ca4fa_3773_11ea_810f_003048fd731b6.png"/><Relationship Id="rId7" Type="http://schemas.openxmlformats.org/officeDocument/2006/relationships/image" Target="../media/dab7a74b_3767_11ea_810f_003048fd731b_9419e036_43f5_11ea_810f_003048fd731b7.jpeg"/><Relationship Id="rId8" Type="http://schemas.openxmlformats.org/officeDocument/2006/relationships/image" Target="../media/dab7a74d_3767_11ea_810f_003048fd731b_9419e038_43f5_11ea_810f_003048fd731b8.jpeg"/><Relationship Id="rId9" Type="http://schemas.openxmlformats.org/officeDocument/2006/relationships/image" Target="../media/dab7a74f_3767_11ea_810f_003048fd731b_9419e037_43f5_11ea_810f_003048fd731b9.jpeg"/><Relationship Id="rId10" Type="http://schemas.openxmlformats.org/officeDocument/2006/relationships/image" Target="../media/dab7a751_3767_11ea_810f_003048fd731b_9419e039_43f5_11ea_810f_003048fd731b10.jpeg"/><Relationship Id="rId11" Type="http://schemas.openxmlformats.org/officeDocument/2006/relationships/image" Target="../media/dab7a753_3767_11ea_810f_003048fd731b_9419e03a_43f5_11ea_810f_003048fd731b11.jpeg"/><Relationship Id="rId12" Type="http://schemas.openxmlformats.org/officeDocument/2006/relationships/image" Target="../media/dab7a75f_3767_11ea_810f_003048fd731b_6b95d414_5a46_11f0_a775_047c1617b14312.jpeg"/><Relationship Id="rId13" Type="http://schemas.openxmlformats.org/officeDocument/2006/relationships/image" Target="../media/48d18596_4752_11ec_8394_003048fd731b_816ff87f_687c_11ec_a210_00259070b48713.jpeg"/><Relationship Id="rId14" Type="http://schemas.openxmlformats.org/officeDocument/2006/relationships/image" Target="../media/48d18598_4752_11ec_8394_003048fd731b_816ff880_687c_11ec_a210_00259070b48714.jpeg"/><Relationship Id="rId15" Type="http://schemas.openxmlformats.org/officeDocument/2006/relationships/image" Target="../media/48d1859a_4752_11ec_8394_003048fd731b_816ff881_687c_11ec_a210_00259070b48715.jpeg"/><Relationship Id="rId16" Type="http://schemas.openxmlformats.org/officeDocument/2006/relationships/image" Target="../media/48d1859c_4752_11ec_8394_003048fd731b_816ff882_687c_11ec_a210_00259070b48716.jpeg"/><Relationship Id="rId17" Type="http://schemas.openxmlformats.org/officeDocument/2006/relationships/image" Target="../media/48d1859e_4752_11ec_8394_003048fd731b_816ff883_687c_11ec_a210_00259070b48717.jpeg"/><Relationship Id="rId18" Type="http://schemas.openxmlformats.org/officeDocument/2006/relationships/image" Target="../media/48d185b0_4752_11ec_8394_003048fd731b_d79fde55_96ec_11f0_a7c5_047c1617b14318.jpeg"/><Relationship Id="rId19" Type="http://schemas.openxmlformats.org/officeDocument/2006/relationships/image" Target="../media/48d185b2_4752_11ec_8394_003048fd731b_d79fde58_96ec_11f0_a7c5_047c1617b14319.jpeg"/><Relationship Id="rId20" Type="http://schemas.openxmlformats.org/officeDocument/2006/relationships/image" Target="../media/48d185b4_4752_11ec_8394_003048fd731b_d79fde5b_96ec_11f0_a7c5_047c1617b14320.jpeg"/><Relationship Id="rId21" Type="http://schemas.openxmlformats.org/officeDocument/2006/relationships/image" Target="../media/58174d4e_4763_11ec_8394_003048fd731b_816ff87d_687c_11ec_a210_00259070b48721.jpeg"/><Relationship Id="rId22" Type="http://schemas.openxmlformats.org/officeDocument/2006/relationships/image" Target="../media/58174d50_4763_11ec_8394_003048fd731b_816ff87e_687c_11ec_a210_00259070b48722.jpeg"/><Relationship Id="rId23" Type="http://schemas.openxmlformats.org/officeDocument/2006/relationships/image" Target="../media/58174d52_4763_11ec_8394_003048fd731b_2d544af3_686d_11ec_a210_00259070b48723.jpeg"/><Relationship Id="rId24" Type="http://schemas.openxmlformats.org/officeDocument/2006/relationships/image" Target="../media/58174d54_4763_11ec_8394_003048fd731b_2d544af4_686d_11ec_a210_00259070b48724.jpeg"/><Relationship Id="rId25" Type="http://schemas.openxmlformats.org/officeDocument/2006/relationships/image" Target="../media/58174d56_4763_11ec_8394_003048fd731b_2d544af5_686d_11ec_a210_00259070b48725.jpeg"/><Relationship Id="rId26" Type="http://schemas.openxmlformats.org/officeDocument/2006/relationships/image" Target="../media/58174d6a_4763_11ec_8394_003048fd731b_2d544aff_686d_11ec_a210_00259070b48726.jpeg"/><Relationship Id="rId27" Type="http://schemas.openxmlformats.org/officeDocument/2006/relationships/image" Target="../media/58174d6e_4763_11ec_8394_003048fd731b_2d544b01_686d_11ec_a210_00259070b48727.jpeg"/><Relationship Id="rId28" Type="http://schemas.openxmlformats.org/officeDocument/2006/relationships/image" Target="../media/58174d7e_4763_11ec_8394_003048fd731b_2d544b09_686d_11ec_a210_00259070b48728.jpeg"/><Relationship Id="rId29" Type="http://schemas.openxmlformats.org/officeDocument/2006/relationships/image" Target="../media/58174d80_4763_11ec_8394_003048fd731b_2d544b0a_686d_11ec_a210_00259070b48729.jpeg"/><Relationship Id="rId30" Type="http://schemas.openxmlformats.org/officeDocument/2006/relationships/image" Target="../media/58174d82_4763_11ec_8394_003048fd731b_2d544b0b_686d_11ec_a210_00259070b48730.jpeg"/><Relationship Id="rId31" Type="http://schemas.openxmlformats.org/officeDocument/2006/relationships/image" Target="../media/58174d84_4763_11ec_8394_003048fd731b_2d544b0c_686d_11ec_a210_00259070b48731.jpeg"/><Relationship Id="rId32" Type="http://schemas.openxmlformats.org/officeDocument/2006/relationships/image" Target="../media/58174d86_4763_11ec_8394_003048fd731b_2d544b0d_686d_11ec_a210_00259070b48732.jpeg"/><Relationship Id="rId33" Type="http://schemas.openxmlformats.org/officeDocument/2006/relationships/image" Target="../media/58174d92_4763_11ec_8394_003048fd731b_2d544b13_686d_11ec_a210_00259070b48733.jpeg"/><Relationship Id="rId34" Type="http://schemas.openxmlformats.org/officeDocument/2006/relationships/image" Target="../media/58174d98_4763_11ec_8394_003048fd731b_2d544b16_686d_11ec_a210_00259070b48734.jpeg"/><Relationship Id="rId35" Type="http://schemas.openxmlformats.org/officeDocument/2006/relationships/image" Target="../media/58174d9e_4763_11ec_8394_003048fd731b_816ff85a_687c_11ec_a210_00259070b48735.jpeg"/><Relationship Id="rId36" Type="http://schemas.openxmlformats.org/officeDocument/2006/relationships/image" Target="../media/58174da2_4763_11ec_8394_003048fd731b_816ff85c_687c_11ec_a210_00259070b48736.jpeg"/><Relationship Id="rId37" Type="http://schemas.openxmlformats.org/officeDocument/2006/relationships/image" Target="../media/58174db8_4763_11ec_8394_003048fd731b_816ff865_687c_11ec_a210_00259070b48737.jpeg"/><Relationship Id="rId38" Type="http://schemas.openxmlformats.org/officeDocument/2006/relationships/image" Target="../media/58174dba_4763_11ec_8394_003048fd731b_816ff866_687c_11ec_a210_00259070b48738.jpeg"/><Relationship Id="rId39" Type="http://schemas.openxmlformats.org/officeDocument/2006/relationships/image" Target="../media/58174dbc_4763_11ec_8394_003048fd731b_816ff867_687c_11ec_a210_00259070b48739.jpeg"/><Relationship Id="rId40" Type="http://schemas.openxmlformats.org/officeDocument/2006/relationships/image" Target="../media/58174dbe_4763_11ec_8394_003048fd731b_816ff868_687c_11ec_a210_00259070b48740.jpeg"/><Relationship Id="rId41" Type="http://schemas.openxmlformats.org/officeDocument/2006/relationships/image" Target="../media/58174dc0_4763_11ec_8394_003048fd731b_816ff869_687c_11ec_a210_00259070b48741.jpeg"/><Relationship Id="rId42" Type="http://schemas.openxmlformats.org/officeDocument/2006/relationships/image" Target="../media/58174dc2_4763_11ec_8394_003048fd731b_816ff86a_687c_11ec_a210_00259070b48742.jpeg"/><Relationship Id="rId43" Type="http://schemas.openxmlformats.org/officeDocument/2006/relationships/image" Target="../media/58174dc4_4763_11ec_8394_003048fd731b_816ff86b_687c_11ec_a210_00259070b48743.jpeg"/><Relationship Id="rId44" Type="http://schemas.openxmlformats.org/officeDocument/2006/relationships/image" Target="../media/58174dc6_4763_11ec_8394_003048fd731b_816ff86c_687c_11ec_a210_00259070b48744.jpeg"/><Relationship Id="rId45" Type="http://schemas.openxmlformats.org/officeDocument/2006/relationships/image" Target="../media/58174dc8_4763_11ec_8394_003048fd731b_816ff86d_687c_11ec_a210_00259070b48745.jpeg"/><Relationship Id="rId46" Type="http://schemas.openxmlformats.org/officeDocument/2006/relationships/image" Target="../media/58174dca_4763_11ec_8394_003048fd731b_816ff86e_687c_11ec_a210_00259070b48746.jpeg"/><Relationship Id="rId47" Type="http://schemas.openxmlformats.org/officeDocument/2006/relationships/image" Target="../media/58174dcc_4763_11ec_8394_003048fd731b_816ff86f_687c_11ec_a210_00259070b48747.jpeg"/><Relationship Id="rId48" Type="http://schemas.openxmlformats.org/officeDocument/2006/relationships/image" Target="../media/58174dce_4763_11ec_8394_003048fd731b_816ff870_687c_11ec_a210_00259070b48748.jpeg"/><Relationship Id="rId49" Type="http://schemas.openxmlformats.org/officeDocument/2006/relationships/image" Target="../media/58174dd0_4763_11ec_8394_003048fd731b_816ff871_687c_11ec_a210_00259070b48749.jpeg"/><Relationship Id="rId50" Type="http://schemas.openxmlformats.org/officeDocument/2006/relationships/image" Target="../media/58174dd2_4763_11ec_8394_003048fd731b_816ff872_687c_11ec_a210_00259070b48750.jpeg"/><Relationship Id="rId51" Type="http://schemas.openxmlformats.org/officeDocument/2006/relationships/image" Target="../media/58174dd4_4763_11ec_8394_003048fd731b_816ff873_687c_11ec_a210_00259070b48751.jpeg"/><Relationship Id="rId52" Type="http://schemas.openxmlformats.org/officeDocument/2006/relationships/image" Target="../media/58174dd6_4763_11ec_8394_003048fd731b_816ff874_687c_11ec_a210_00259070b48752.jpeg"/><Relationship Id="rId53" Type="http://schemas.openxmlformats.org/officeDocument/2006/relationships/image" Target="../media/58174dda_4763_11ec_8394_003048fd731b_816ff876_687c_11ec_a210_00259070b48753.jpeg"/><Relationship Id="rId54" Type="http://schemas.openxmlformats.org/officeDocument/2006/relationships/image" Target="../media/58174ddc_4763_11ec_8394_003048fd731b_816ff877_687c_11ec_a210_00259070b48754.jpeg"/><Relationship Id="rId55" Type="http://schemas.openxmlformats.org/officeDocument/2006/relationships/image" Target="../media/48d185c0_4752_11ec_8394_003048fd731b_816ff878_687c_11ec_a210_00259070b48755.jpeg"/><Relationship Id="rId56" Type="http://schemas.openxmlformats.org/officeDocument/2006/relationships/image" Target="../media/48d185c2_4752_11ec_8394_003048fd731b_816ff879_687c_11ec_a210_00259070b48756.jpeg"/><Relationship Id="rId57" Type="http://schemas.openxmlformats.org/officeDocument/2006/relationships/image" Target="../media/48d185ca_4752_11ec_8394_003048fd731b_816ff87a_687c_11ec_a210_00259070b48757.jpeg"/><Relationship Id="rId58" Type="http://schemas.openxmlformats.org/officeDocument/2006/relationships/image" Target="../media/58174d42_4763_11ec_8394_003048fd731b_816ff87b_687c_11ec_a210_00259070b48758.jpeg"/><Relationship Id="rId59" Type="http://schemas.openxmlformats.org/officeDocument/2006/relationships/image" Target="../media/58174d44_4763_11ec_8394_003048fd731b_816ff87c_687c_11ec_a210_00259070b48759.jpeg"/><Relationship Id="rId60" Type="http://schemas.openxmlformats.org/officeDocument/2006/relationships/image" Target="../media/48d18590_4752_11ec_8394_003048fd731b_14fa2c33_c5f7_11ec_a281_00259070b48760.jpeg"/><Relationship Id="rId61" Type="http://schemas.openxmlformats.org/officeDocument/2006/relationships/image" Target="../media/48d18592_4752_11ec_8394_003048fd731b_14fa2c34_c5f7_11ec_a281_00259070b48761.jpeg"/><Relationship Id="rId62" Type="http://schemas.openxmlformats.org/officeDocument/2006/relationships/image" Target="../media/48d18594_4752_11ec_8394_003048fd731b_2d544ae1_686d_11ec_a210_00259070b48762.jpeg"/><Relationship Id="rId63" Type="http://schemas.openxmlformats.org/officeDocument/2006/relationships/image" Target="../media/48d185b6_4752_11ec_8394_003048fd731b_2d544ae2_686d_11ec_a210_00259070b48763.jpeg"/><Relationship Id="rId64" Type="http://schemas.openxmlformats.org/officeDocument/2006/relationships/image" Target="../media/48d185c4_4752_11ec_8394_003048fd731b_2d544ae6_686d_11ec_a210_00259070b48764.jpeg"/><Relationship Id="rId65" Type="http://schemas.openxmlformats.org/officeDocument/2006/relationships/image" Target="../media/48d185c6_4752_11ec_8394_003048fd731b_2d544ae7_686d_11ec_a210_00259070b48765.jpeg"/><Relationship Id="rId66" Type="http://schemas.openxmlformats.org/officeDocument/2006/relationships/image" Target="../media/48d185c8_4752_11ec_8394_003048fd731b_2d544ae8_686d_11ec_a210_00259070b48766.jpeg"/><Relationship Id="rId67" Type="http://schemas.openxmlformats.org/officeDocument/2006/relationships/image" Target="../media/48d185cc_4752_11ec_8394_003048fd731b_2d544ae9_686d_11ec_a210_00259070b48767.jpeg"/><Relationship Id="rId68" Type="http://schemas.openxmlformats.org/officeDocument/2006/relationships/image" Target="../media/58174d30_4763_11ec_8394_003048fd731b_2d544aea_686d_11ec_a210_00259070b48768.jpeg"/><Relationship Id="rId69" Type="http://schemas.openxmlformats.org/officeDocument/2006/relationships/image" Target="../media/58174d32_4763_11ec_8394_003048fd731b_2d544aeb_686d_11ec_a210_00259070b48769.jpeg"/><Relationship Id="rId70" Type="http://schemas.openxmlformats.org/officeDocument/2006/relationships/image" Target="../media/58174d34_4763_11ec_8394_003048fd731b_2d544aec_686d_11ec_a210_00259070b48770.jpeg"/><Relationship Id="rId71" Type="http://schemas.openxmlformats.org/officeDocument/2006/relationships/image" Target="../media/9517d897_bb84_11ee_a543_047c1617b143_83eb96bb_5d58_11f0_a779_047c1617b14371.jpeg"/><Relationship Id="rId72" Type="http://schemas.openxmlformats.org/officeDocument/2006/relationships/image" Target="../media/9517d899_bb84_11ee_a543_047c1617b143_83eb96b9_5d58_11f0_a779_047c1617b14372.jpeg"/><Relationship Id="rId73" Type="http://schemas.openxmlformats.org/officeDocument/2006/relationships/image" Target="../media/9517d89b_bb84_11ee_a543_047c1617b143_83eb96b7_5d58_11f0_a779_047c1617b14373.jpeg"/><Relationship Id="rId74" Type="http://schemas.openxmlformats.org/officeDocument/2006/relationships/image" Target="../media/dab7a6ad_3767_11ea_810f_003048fd731b_a72d60ee_5a46_11f0_a775_047c1617b14374.jpeg"/><Relationship Id="rId75" Type="http://schemas.openxmlformats.org/officeDocument/2006/relationships/image" Target="../media/dab7a6af_3767_11ea_810f_003048fd731b_a72d60ef_5a46_11f0_a775_047c1617b14375.jpeg"/><Relationship Id="rId76" Type="http://schemas.openxmlformats.org/officeDocument/2006/relationships/image" Target="../media/dab7a6b1_3767_11ea_810f_003048fd731b_a72d60ed_5a46_11f0_a775_047c1617b14376.jpeg"/><Relationship Id="rId77" Type="http://schemas.openxmlformats.org/officeDocument/2006/relationships/image" Target="../media/dab7a6b5_3767_11ea_810f_003048fd731b_892ca4fc_3773_11ea_810f_003048fd731b77.jpeg"/><Relationship Id="rId78" Type="http://schemas.openxmlformats.org/officeDocument/2006/relationships/image" Target="../media/dab7a6b7_3767_11ea_810f_003048fd731b_892ca4fd_3773_11ea_810f_003048fd731b78.jpeg"/><Relationship Id="rId79" Type="http://schemas.openxmlformats.org/officeDocument/2006/relationships/image" Target="../media/dab7a6b9_3767_11ea_810f_003048fd731b_892ca4fb_3773_11ea_810f_003048fd731b79.jpeg"/><Relationship Id="rId80" Type="http://schemas.openxmlformats.org/officeDocument/2006/relationships/image" Target="../media/dab7a6bd_3767_11ea_810f_003048fd731b_82295998_3773_11ea_810f_003048fd731b80.jpeg"/><Relationship Id="rId81" Type="http://schemas.openxmlformats.org/officeDocument/2006/relationships/image" Target="../media/dab7a6bf_3767_11ea_810f_003048fd731b_892ca4f4_3773_11ea_810f_003048fd731b81.jpeg"/><Relationship Id="rId82" Type="http://schemas.openxmlformats.org/officeDocument/2006/relationships/image" Target="../media/dab7a6c1_3767_11ea_810f_003048fd731b_892ca4f5_3773_11ea_810f_003048fd731b82.jpeg"/><Relationship Id="rId83" Type="http://schemas.openxmlformats.org/officeDocument/2006/relationships/image" Target="../media/dab7a6c5_3767_11ea_810f_003048fd731b_892ca4f6_3773_11ea_810f_003048fd731b83.jpeg"/><Relationship Id="rId84" Type="http://schemas.openxmlformats.org/officeDocument/2006/relationships/image" Target="../media/dab7a6c7_3767_11ea_810f_003048fd731b_6205a090_467a_11ea_810f_003048fd731b84.jpeg"/><Relationship Id="rId85" Type="http://schemas.openxmlformats.org/officeDocument/2006/relationships/image" Target="../media/dab7a6c9_3767_11ea_810f_003048fd731b_892ca4f7_3773_11ea_810f_003048fd731b85.jpeg"/><Relationship Id="rId86" Type="http://schemas.openxmlformats.org/officeDocument/2006/relationships/image" Target="../media/dab7a6cd_3767_11ea_810f_003048fd731b_892ca4fe_3773_11ea_810f_003048fd731b86.jpeg"/><Relationship Id="rId87" Type="http://schemas.openxmlformats.org/officeDocument/2006/relationships/image" Target="../media/dab7a6cf_3767_11ea_810f_003048fd731b_892ca4ff_3773_11ea_810f_003048fd731b87.jpeg"/><Relationship Id="rId88" Type="http://schemas.openxmlformats.org/officeDocument/2006/relationships/image" Target="../media/dab7a6d1_3767_11ea_810f_003048fd731b_892ca500_3773_11ea_810f_003048fd731b88.png"/><Relationship Id="rId89" Type="http://schemas.openxmlformats.org/officeDocument/2006/relationships/image" Target="../media/5fa1b8f8_5f8f_11eb_822d_003048fd731b_d92285e5_f1db_11ef_a6e1_047c1617b1438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4" name="Image_11" descr="Image_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5" name="Image_12" descr="Image_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6" name="Image_13" descr="Image_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46685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00965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000125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3" name="Image_21" descr="Image_2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4" name="Image_22" descr="Image_2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5" name="Image_23" descr="Image_2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6" name="Image_24" descr="Image_2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7" name="Image_25" descr="Image_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9" name="Image_27" descr="Image_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1" name="Image_30" descr="Image_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2" name="Image_31" descr="Image_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3" name="Image_35" descr="Image_35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4" name="Image_36" descr="Image_3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5" name="Image_37" descr="Image_3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6" name="Image_38" descr="Image_3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2" name="Image_44" descr="Image_4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3" name="Image_45" descr="Image_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4" name="Image_46" descr="Image_4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5" name="Image_47" descr="Image_4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6" name="Image_48" descr="Image_4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7" name="Image_49" descr="Image_4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8" name="Image_50" descr="Image_5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9" name="Image_51" descr="Image_5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0" name="Image_52" descr="Image_5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5" name="Image_68" descr="Image_6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6" name="Image_69" descr="Image_6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7" name="Image_70" descr="Image_7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8" name="Image_71" descr="Image_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0" name="Image_75" descr="Image_7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1" name="Image_76" descr="Image_7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2" name="Image_77" descr="Image_7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3" name="Image_78" descr="Image_7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4" name="Image_79" descr="Image_7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5" name="Image_80" descr="Image_8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6" name="Image_81" descr="Image_8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7" name="Image_82" descr="Image_8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8" name="Image_83" descr="Image_8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9" name="Image_84" descr="Image_8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0" name="Image_85" descr="Image_8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1" name="Image_86" descr="Image_8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2" name="Image_87" descr="Image_8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3" name="Image_88" descr="Image_8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4" name="Image_90" descr="Image_9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5" name="Image_91" descr="Image_9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6" name="Image_92" descr="Image_9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7" name="Image_93" descr="Image_9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8" name="Image_94" descr="Image_9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9" name="Image_95" descr="Image_9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0" name="Image_96" descr="Image_9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1" name="Image_97" descr="Image_9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2" name="Image_98" descr="Image_9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3" name="Image_99" descr="Image_9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4" name="Image_100" descr="Image_10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5" name="Image_101" descr="Image_10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6" name="Image_102" descr="Image_10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7" name="Image_103" descr="Image_10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8" name="Image_104" descr="Image_10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9" name="Image_105" descr="Image_10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824527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>
        <v>0</v>
      </c>
      <c r="I5" s="1">
        <v>0</v>
      </c>
      <c r="J5" s="3" t="s">
        <v>17</v>
      </c>
      <c r="K5" s="2" t="str">
        <f>J5*1164.71</f>
        <v>0</v>
      </c>
      <c r="L5" s="5"/>
    </row>
    <row r="6" spans="1:12" customHeight="1" ht="105" outlineLevel="4">
      <c r="A6" s="1"/>
      <c r="B6" s="1">
        <v>824528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J6*711.03</f>
        <v>0</v>
      </c>
      <c r="L6" s="5"/>
    </row>
    <row r="7" spans="1:12" outlineLevel="4">
      <c r="A7" s="1"/>
      <c r="B7" s="1">
        <v>878833</v>
      </c>
      <c r="C7" s="1" t="s">
        <v>23</v>
      </c>
      <c r="D7" s="1">
        <v>233</v>
      </c>
      <c r="E7" s="2" t="s">
        <v>24</v>
      </c>
      <c r="F7" s="2" t="s">
        <v>25</v>
      </c>
      <c r="G7" s="2">
        <v>3</v>
      </c>
      <c r="H7" s="2">
        <v>0</v>
      </c>
      <c r="I7" s="1">
        <v>0</v>
      </c>
      <c r="J7" s="3" t="s">
        <v>17</v>
      </c>
      <c r="K7" s="2" t="str">
        <f>J7*1724.80</f>
        <v>0</v>
      </c>
      <c r="L7" s="5"/>
    </row>
    <row r="8" spans="1:12" customHeight="1" ht="105" outlineLevel="4">
      <c r="A8" s="1"/>
      <c r="B8" s="1">
        <v>878834</v>
      </c>
      <c r="C8" s="1" t="s">
        <v>26</v>
      </c>
      <c r="D8" s="1">
        <v>235</v>
      </c>
      <c r="E8" s="2" t="s">
        <v>27</v>
      </c>
      <c r="F8" s="2" t="s">
        <v>28</v>
      </c>
      <c r="G8" s="2">
        <v>4</v>
      </c>
      <c r="H8" s="2">
        <v>0</v>
      </c>
      <c r="I8" s="1">
        <v>1</v>
      </c>
      <c r="J8" s="3" t="s">
        <v>17</v>
      </c>
      <c r="K8" s="2" t="str">
        <f>J8*1822.98</f>
        <v>0</v>
      </c>
      <c r="L8" s="5"/>
    </row>
    <row r="9" spans="1:12" outlineLevel="2">
      <c r="A9" s="8" t="s">
        <v>29</v>
      </c>
      <c r="B9" s="8"/>
      <c r="C9" s="8"/>
      <c r="D9" s="8"/>
      <c r="E9" s="8"/>
      <c r="F9" s="8"/>
      <c r="G9" s="8"/>
      <c r="H9" s="8"/>
      <c r="I9" s="8"/>
      <c r="J9" s="8"/>
      <c r="K9" s="8"/>
      <c r="L9" s="5"/>
    </row>
    <row r="10" spans="1:12" outlineLevel="3">
      <c r="A10" s="9" t="s">
        <v>30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</row>
    <row r="11" spans="1:12" customHeight="1" ht="105" outlineLevel="5">
      <c r="A11" s="1"/>
      <c r="B11" s="1">
        <v>824665</v>
      </c>
      <c r="C11" s="1" t="s">
        <v>31</v>
      </c>
      <c r="D11" s="1" t="s">
        <v>32</v>
      </c>
      <c r="E11" s="2" t="s">
        <v>33</v>
      </c>
      <c r="F11" s="2" t="s">
        <v>34</v>
      </c>
      <c r="G11" s="2">
        <v>2</v>
      </c>
      <c r="H11" s="2">
        <v>0</v>
      </c>
      <c r="I11" s="1">
        <v>0</v>
      </c>
      <c r="J11" s="3" t="s">
        <v>17</v>
      </c>
      <c r="K11" s="2" t="str">
        <f>J11*3666.69</f>
        <v>0</v>
      </c>
      <c r="L11" s="5"/>
    </row>
    <row r="12" spans="1:12" customHeight="1" ht="105" outlineLevel="5">
      <c r="A12" s="1"/>
      <c r="B12" s="1">
        <v>824666</v>
      </c>
      <c r="C12" s="1" t="s">
        <v>35</v>
      </c>
      <c r="D12" s="1" t="s">
        <v>36</v>
      </c>
      <c r="E12" s="2" t="s">
        <v>37</v>
      </c>
      <c r="F12" s="2" t="s">
        <v>38</v>
      </c>
      <c r="G12" s="2">
        <v>2</v>
      </c>
      <c r="H12" s="2">
        <v>0</v>
      </c>
      <c r="I12" s="1">
        <v>0</v>
      </c>
      <c r="J12" s="3" t="s">
        <v>17</v>
      </c>
      <c r="K12" s="2" t="str">
        <f>J12*3657.76</f>
        <v>0</v>
      </c>
      <c r="L12" s="5"/>
    </row>
    <row r="13" spans="1:12" customHeight="1" ht="105" outlineLevel="5">
      <c r="A13" s="1"/>
      <c r="B13" s="1">
        <v>824667</v>
      </c>
      <c r="C13" s="1" t="s">
        <v>39</v>
      </c>
      <c r="D13" s="1" t="s">
        <v>40</v>
      </c>
      <c r="E13" s="2" t="s">
        <v>41</v>
      </c>
      <c r="F13" s="2" t="s">
        <v>42</v>
      </c>
      <c r="G13" s="2">
        <v>3</v>
      </c>
      <c r="H13" s="2">
        <v>0</v>
      </c>
      <c r="I13" s="1">
        <v>0</v>
      </c>
      <c r="J13" s="3" t="s">
        <v>17</v>
      </c>
      <c r="K13" s="2" t="str">
        <f>J13*4081.70</f>
        <v>0</v>
      </c>
      <c r="L13" s="5"/>
    </row>
    <row r="14" spans="1:12" customHeight="1" ht="105" outlineLevel="5">
      <c r="A14" s="1"/>
      <c r="B14" s="1">
        <v>824668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2</v>
      </c>
      <c r="H14" s="2">
        <v>0</v>
      </c>
      <c r="I14" s="1">
        <v>0</v>
      </c>
      <c r="J14" s="3" t="s">
        <v>17</v>
      </c>
      <c r="K14" s="2" t="str">
        <f>J14*2973.51</f>
        <v>0</v>
      </c>
      <c r="L14" s="5"/>
    </row>
    <row r="15" spans="1:12" customHeight="1" ht="105" outlineLevel="5">
      <c r="A15" s="1"/>
      <c r="B15" s="1">
        <v>824669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2</v>
      </c>
      <c r="H15" s="2">
        <v>0</v>
      </c>
      <c r="I15" s="1">
        <v>0</v>
      </c>
      <c r="J15" s="3" t="s">
        <v>17</v>
      </c>
      <c r="K15" s="2" t="str">
        <f>J15*4196.24</f>
        <v>0</v>
      </c>
      <c r="L15" s="5"/>
    </row>
    <row r="16" spans="1:12" customHeight="1" ht="105" outlineLevel="5">
      <c r="A16" s="1"/>
      <c r="B16" s="1">
        <v>824670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4</v>
      </c>
      <c r="H16" s="2">
        <v>0</v>
      </c>
      <c r="I16" s="1">
        <v>0</v>
      </c>
      <c r="J16" s="3" t="s">
        <v>17</v>
      </c>
      <c r="K16" s="2" t="str">
        <f>J16*4220.04</f>
        <v>0</v>
      </c>
      <c r="L16" s="5"/>
    </row>
    <row r="17" spans="1:12" customHeight="1" ht="105" outlineLevel="5">
      <c r="A17" s="1"/>
      <c r="B17" s="1">
        <v>824671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1</v>
      </c>
      <c r="H17" s="2">
        <v>0</v>
      </c>
      <c r="I17" s="1">
        <v>0</v>
      </c>
      <c r="J17" s="3" t="s">
        <v>17</v>
      </c>
      <c r="K17" s="2" t="str">
        <f>J17*4709.43</f>
        <v>0</v>
      </c>
      <c r="L17" s="5"/>
    </row>
    <row r="18" spans="1:12" customHeight="1" ht="105" outlineLevel="5">
      <c r="A18" s="1"/>
      <c r="B18" s="1">
        <v>824672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17</v>
      </c>
      <c r="K18" s="2" t="str">
        <f>J18*11837.53</f>
        <v>0</v>
      </c>
      <c r="L18" s="5"/>
    </row>
    <row r="19" spans="1:12" customHeight="1" ht="105" outlineLevel="5">
      <c r="A19" s="1"/>
      <c r="B19" s="1">
        <v>824678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6</v>
      </c>
      <c r="H19" s="2">
        <v>0</v>
      </c>
      <c r="I19" s="1">
        <v>0</v>
      </c>
      <c r="J19" s="3" t="s">
        <v>17</v>
      </c>
      <c r="K19" s="2" t="str">
        <f>J19*803.25</f>
        <v>0</v>
      </c>
      <c r="L19" s="5"/>
    </row>
    <row r="20" spans="1:12" outlineLevel="3">
      <c r="A20" s="9" t="s">
        <v>67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</row>
    <row r="21" spans="1:12" customHeight="1" ht="105" outlineLevel="5">
      <c r="A21" s="1"/>
      <c r="B21" s="1">
        <v>838017</v>
      </c>
      <c r="C21" s="1" t="s">
        <v>68</v>
      </c>
      <c r="D21" s="1" t="s">
        <v>69</v>
      </c>
      <c r="E21" s="2" t="s">
        <v>70</v>
      </c>
      <c r="F21" s="2" t="s">
        <v>71</v>
      </c>
      <c r="G21" s="2">
        <v>9</v>
      </c>
      <c r="H21" s="2">
        <v>0</v>
      </c>
      <c r="I21" s="1">
        <v>0</v>
      </c>
      <c r="J21" s="3" t="s">
        <v>17</v>
      </c>
      <c r="K21" s="2" t="str">
        <f>J21*2956.30</f>
        <v>0</v>
      </c>
      <c r="L21" s="5"/>
    </row>
    <row r="22" spans="1:12" customHeight="1" ht="105" outlineLevel="5">
      <c r="A22" s="1"/>
      <c r="B22" s="1">
        <v>838018</v>
      </c>
      <c r="C22" s="1" t="s">
        <v>72</v>
      </c>
      <c r="D22" s="1" t="s">
        <v>73</v>
      </c>
      <c r="E22" s="2" t="s">
        <v>74</v>
      </c>
      <c r="F22" s="2" t="s">
        <v>75</v>
      </c>
      <c r="G22" s="2">
        <v>3</v>
      </c>
      <c r="H22" s="2">
        <v>0</v>
      </c>
      <c r="I22" s="1">
        <v>0</v>
      </c>
      <c r="J22" s="3" t="s">
        <v>17</v>
      </c>
      <c r="K22" s="2" t="str">
        <f>J22*2942.70</f>
        <v>0</v>
      </c>
      <c r="L22" s="5"/>
    </row>
    <row r="23" spans="1:12" customHeight="1" ht="105" outlineLevel="5">
      <c r="A23" s="1"/>
      <c r="B23" s="1">
        <v>838019</v>
      </c>
      <c r="C23" s="1" t="s">
        <v>76</v>
      </c>
      <c r="D23" s="1" t="s">
        <v>77</v>
      </c>
      <c r="E23" s="2" t="s">
        <v>78</v>
      </c>
      <c r="F23" s="2" t="s">
        <v>79</v>
      </c>
      <c r="G23" s="2">
        <v>3</v>
      </c>
      <c r="H23" s="2">
        <v>0</v>
      </c>
      <c r="I23" s="1">
        <v>0</v>
      </c>
      <c r="J23" s="3" t="s">
        <v>17</v>
      </c>
      <c r="K23" s="2" t="str">
        <f>J23*3056.60</f>
        <v>0</v>
      </c>
      <c r="L23" s="5"/>
    </row>
    <row r="24" spans="1:12" customHeight="1" ht="105" outlineLevel="5">
      <c r="A24" s="1"/>
      <c r="B24" s="1">
        <v>838020</v>
      </c>
      <c r="C24" s="1" t="s">
        <v>80</v>
      </c>
      <c r="D24" s="1" t="s">
        <v>81</v>
      </c>
      <c r="E24" s="2" t="s">
        <v>82</v>
      </c>
      <c r="F24" s="2" t="s">
        <v>83</v>
      </c>
      <c r="G24" s="2">
        <v>0</v>
      </c>
      <c r="H24" s="2">
        <v>0</v>
      </c>
      <c r="I24" s="1">
        <v>0</v>
      </c>
      <c r="J24" s="3" t="s">
        <v>17</v>
      </c>
      <c r="K24" s="2" t="str">
        <f>J24*8925.00</f>
        <v>0</v>
      </c>
      <c r="L24" s="5"/>
    </row>
    <row r="25" spans="1:12" customHeight="1" ht="105" outlineLevel="5">
      <c r="A25" s="1"/>
      <c r="B25" s="1">
        <v>838021</v>
      </c>
      <c r="C25" s="1" t="s">
        <v>84</v>
      </c>
      <c r="D25" s="1" t="s">
        <v>85</v>
      </c>
      <c r="E25" s="2" t="s">
        <v>86</v>
      </c>
      <c r="F25" s="2" t="s">
        <v>87</v>
      </c>
      <c r="G25" s="2">
        <v>0</v>
      </c>
      <c r="H25" s="2">
        <v>0</v>
      </c>
      <c r="I25" s="1">
        <v>0</v>
      </c>
      <c r="J25" s="3" t="s">
        <v>17</v>
      </c>
      <c r="K25" s="2" t="str">
        <f>J25*9775.00</f>
        <v>0</v>
      </c>
      <c r="L25" s="5"/>
    </row>
    <row r="26" spans="1:12" customHeight="1" ht="105" outlineLevel="5">
      <c r="A26" s="1"/>
      <c r="B26" s="1">
        <v>838030</v>
      </c>
      <c r="C26" s="1" t="s">
        <v>88</v>
      </c>
      <c r="D26" s="1" t="s">
        <v>89</v>
      </c>
      <c r="E26" s="2" t="s">
        <v>90</v>
      </c>
      <c r="F26" s="2" t="s">
        <v>91</v>
      </c>
      <c r="G26" s="2" t="s">
        <v>22</v>
      </c>
      <c r="H26" s="2">
        <v>0</v>
      </c>
      <c r="I26" s="1">
        <v>0</v>
      </c>
      <c r="J26" s="3" t="s">
        <v>17</v>
      </c>
      <c r="K26" s="2" t="str">
        <f>J26*601.80</f>
        <v>0</v>
      </c>
      <c r="L26" s="5"/>
    </row>
    <row r="27" spans="1:12" customHeight="1" ht="105" outlineLevel="5">
      <c r="A27" s="1"/>
      <c r="B27" s="1">
        <v>838031</v>
      </c>
      <c r="C27" s="1" t="s">
        <v>92</v>
      </c>
      <c r="D27" s="1" t="s">
        <v>93</v>
      </c>
      <c r="E27" s="2" t="s">
        <v>94</v>
      </c>
      <c r="F27" s="2" t="s">
        <v>95</v>
      </c>
      <c r="G27" s="2" t="s">
        <v>22</v>
      </c>
      <c r="H27" s="2">
        <v>0</v>
      </c>
      <c r="I27" s="1">
        <v>0</v>
      </c>
      <c r="J27" s="3" t="s">
        <v>17</v>
      </c>
      <c r="K27" s="2" t="str">
        <f>J27*710.60</f>
        <v>0</v>
      </c>
      <c r="L27" s="5"/>
    </row>
    <row r="28" spans="1:12" customHeight="1" ht="105" outlineLevel="5">
      <c r="A28" s="1"/>
      <c r="B28" s="1">
        <v>838032</v>
      </c>
      <c r="C28" s="1" t="s">
        <v>96</v>
      </c>
      <c r="D28" s="1" t="s">
        <v>97</v>
      </c>
      <c r="E28" s="2" t="s">
        <v>98</v>
      </c>
      <c r="F28" s="2" t="s">
        <v>99</v>
      </c>
      <c r="G28" s="2" t="s">
        <v>100</v>
      </c>
      <c r="H28" s="2">
        <v>0</v>
      </c>
      <c r="I28" s="1">
        <v>0</v>
      </c>
      <c r="J28" s="3" t="s">
        <v>17</v>
      </c>
      <c r="K28" s="2" t="str">
        <f>J28*596.70</f>
        <v>0</v>
      </c>
      <c r="L28" s="5"/>
    </row>
    <row r="29" spans="1:12" outlineLevel="1">
      <c r="A29" s="7" t="s">
        <v>101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5"/>
    </row>
    <row r="30" spans="1:12" customHeight="1" ht="105" outlineLevel="3">
      <c r="A30" s="1"/>
      <c r="B30" s="1">
        <v>838060</v>
      </c>
      <c r="C30" s="1" t="s">
        <v>102</v>
      </c>
      <c r="D30" s="1" t="s">
        <v>103</v>
      </c>
      <c r="E30" s="2" t="s">
        <v>104</v>
      </c>
      <c r="F30" s="2" t="s">
        <v>105</v>
      </c>
      <c r="G30" s="2">
        <v>0</v>
      </c>
      <c r="H30" s="2">
        <v>0</v>
      </c>
      <c r="I30" s="1">
        <v>0</v>
      </c>
      <c r="J30" s="3" t="s">
        <v>17</v>
      </c>
      <c r="K30" s="2" t="str">
        <f>J30*51030.53</f>
        <v>0</v>
      </c>
      <c r="L30" s="5"/>
    </row>
    <row r="31" spans="1:12" customHeight="1" ht="105" outlineLevel="3">
      <c r="A31" s="1"/>
      <c r="B31" s="1">
        <v>838061</v>
      </c>
      <c r="C31" s="1" t="s">
        <v>106</v>
      </c>
      <c r="D31" s="1" t="s">
        <v>107</v>
      </c>
      <c r="E31" s="2" t="s">
        <v>108</v>
      </c>
      <c r="F31" s="2" t="s">
        <v>109</v>
      </c>
      <c r="G31" s="2">
        <v>0</v>
      </c>
      <c r="H31" s="2">
        <v>0</v>
      </c>
      <c r="I31" s="1">
        <v>0</v>
      </c>
      <c r="J31" s="3" t="s">
        <v>17</v>
      </c>
      <c r="K31" s="2" t="str">
        <f>J31*59319.36</f>
        <v>0</v>
      </c>
      <c r="L31" s="5"/>
    </row>
    <row r="32" spans="1:12" outlineLevel="1">
      <c r="A32" s="7" t="s">
        <v>110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outlineLevel="2">
      <c r="A33" s="8" t="s">
        <v>111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outlineLevel="3">
      <c r="A34" s="9" t="s">
        <v>112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5"/>
    </row>
    <row r="35" spans="1:12" customHeight="1" ht="105" outlineLevel="5">
      <c r="A35" s="1"/>
      <c r="B35" s="1">
        <v>838062</v>
      </c>
      <c r="C35" s="1" t="s">
        <v>113</v>
      </c>
      <c r="D35" s="1" t="s">
        <v>114</v>
      </c>
      <c r="E35" s="2" t="s">
        <v>115</v>
      </c>
      <c r="F35" s="2" t="s">
        <v>116</v>
      </c>
      <c r="G35" s="2">
        <v>0</v>
      </c>
      <c r="H35" s="2">
        <v>0</v>
      </c>
      <c r="I35" s="1">
        <v>0</v>
      </c>
      <c r="J35" s="3" t="s">
        <v>17</v>
      </c>
      <c r="K35" s="2" t="str">
        <f>J35*96.90</f>
        <v>0</v>
      </c>
      <c r="L35" s="5"/>
    </row>
    <row r="36" spans="1:12" customHeight="1" ht="105" outlineLevel="5">
      <c r="A36" s="1"/>
      <c r="B36" s="1">
        <v>838063</v>
      </c>
      <c r="C36" s="1" t="s">
        <v>117</v>
      </c>
      <c r="D36" s="1" t="s">
        <v>118</v>
      </c>
      <c r="E36" s="2" t="s">
        <v>119</v>
      </c>
      <c r="F36" s="2" t="s">
        <v>116</v>
      </c>
      <c r="G36" s="2">
        <v>0</v>
      </c>
      <c r="H36" s="2">
        <v>0</v>
      </c>
      <c r="I36" s="1">
        <v>0</v>
      </c>
      <c r="J36" s="3" t="s">
        <v>17</v>
      </c>
      <c r="K36" s="2" t="str">
        <f>J36*96.90</f>
        <v>0</v>
      </c>
      <c r="L36" s="5"/>
    </row>
    <row r="37" spans="1:12" customHeight="1" ht="105" outlineLevel="5">
      <c r="A37" s="1"/>
      <c r="B37" s="1">
        <v>838064</v>
      </c>
      <c r="C37" s="1" t="s">
        <v>120</v>
      </c>
      <c r="D37" s="1" t="s">
        <v>121</v>
      </c>
      <c r="E37" s="2" t="s">
        <v>122</v>
      </c>
      <c r="F37" s="2" t="s">
        <v>116</v>
      </c>
      <c r="G37" s="2">
        <v>0</v>
      </c>
      <c r="H37" s="2">
        <v>0</v>
      </c>
      <c r="I37" s="1">
        <v>0</v>
      </c>
      <c r="J37" s="3" t="s">
        <v>17</v>
      </c>
      <c r="K37" s="2" t="str">
        <f>J37*96.90</f>
        <v>0</v>
      </c>
      <c r="L37" s="5"/>
    </row>
    <row r="38" spans="1:12" customHeight="1" ht="105" outlineLevel="5">
      <c r="A38" s="1"/>
      <c r="B38" s="1">
        <v>838074</v>
      </c>
      <c r="C38" s="1" t="s">
        <v>123</v>
      </c>
      <c r="D38" s="1" t="s">
        <v>124</v>
      </c>
      <c r="E38" s="2" t="s">
        <v>125</v>
      </c>
      <c r="F38" s="2" t="s">
        <v>126</v>
      </c>
      <c r="G38" s="2">
        <v>0</v>
      </c>
      <c r="H38" s="2">
        <v>0</v>
      </c>
      <c r="I38" s="1">
        <v>0</v>
      </c>
      <c r="J38" s="3" t="s">
        <v>17</v>
      </c>
      <c r="K38" s="2" t="str">
        <f>J38*0.00</f>
        <v>0</v>
      </c>
      <c r="L38" s="5"/>
    </row>
    <row r="39" spans="1:12" customHeight="1" ht="105" outlineLevel="5">
      <c r="A39" s="1"/>
      <c r="B39" s="1">
        <v>838076</v>
      </c>
      <c r="C39" s="1" t="s">
        <v>127</v>
      </c>
      <c r="D39" s="1" t="s">
        <v>128</v>
      </c>
      <c r="E39" s="2" t="s">
        <v>129</v>
      </c>
      <c r="F39" s="2" t="s">
        <v>130</v>
      </c>
      <c r="G39" s="2">
        <v>0</v>
      </c>
      <c r="H39" s="2">
        <v>0</v>
      </c>
      <c r="I39" s="1">
        <v>0</v>
      </c>
      <c r="J39" s="3" t="s">
        <v>17</v>
      </c>
      <c r="K39" s="2" t="str">
        <f>J39*76.50</f>
        <v>0</v>
      </c>
      <c r="L39" s="5"/>
    </row>
    <row r="40" spans="1:12" customHeight="1" ht="105" outlineLevel="5">
      <c r="A40" s="1"/>
      <c r="B40" s="1">
        <v>838084</v>
      </c>
      <c r="C40" s="1" t="s">
        <v>131</v>
      </c>
      <c r="D40" s="1" t="s">
        <v>132</v>
      </c>
      <c r="E40" s="2" t="s">
        <v>133</v>
      </c>
      <c r="F40" s="2" t="s">
        <v>134</v>
      </c>
      <c r="G40" s="2">
        <v>0</v>
      </c>
      <c r="H40" s="2">
        <v>0</v>
      </c>
      <c r="I40" s="1">
        <v>0</v>
      </c>
      <c r="J40" s="3" t="s">
        <v>17</v>
      </c>
      <c r="K40" s="2" t="str">
        <f>J40*54.59</f>
        <v>0</v>
      </c>
      <c r="L40" s="5"/>
    </row>
    <row r="41" spans="1:12" customHeight="1" ht="105" outlineLevel="5">
      <c r="A41" s="1"/>
      <c r="B41" s="1">
        <v>838085</v>
      </c>
      <c r="C41" s="1" t="s">
        <v>135</v>
      </c>
      <c r="D41" s="1" t="s">
        <v>136</v>
      </c>
      <c r="E41" s="2" t="s">
        <v>137</v>
      </c>
      <c r="F41" s="2" t="s">
        <v>134</v>
      </c>
      <c r="G41" s="2">
        <v>0</v>
      </c>
      <c r="H41" s="2">
        <v>0</v>
      </c>
      <c r="I41" s="1">
        <v>0</v>
      </c>
      <c r="J41" s="3" t="s">
        <v>17</v>
      </c>
      <c r="K41" s="2" t="str">
        <f>J41*54.59</f>
        <v>0</v>
      </c>
      <c r="L41" s="5"/>
    </row>
    <row r="42" spans="1:12" customHeight="1" ht="105" outlineLevel="5">
      <c r="A42" s="1"/>
      <c r="B42" s="1">
        <v>838086</v>
      </c>
      <c r="C42" s="1" t="s">
        <v>138</v>
      </c>
      <c r="D42" s="1" t="s">
        <v>139</v>
      </c>
      <c r="E42" s="2" t="s">
        <v>140</v>
      </c>
      <c r="F42" s="2" t="s">
        <v>134</v>
      </c>
      <c r="G42" s="2">
        <v>0</v>
      </c>
      <c r="H42" s="2">
        <v>0</v>
      </c>
      <c r="I42" s="1">
        <v>0</v>
      </c>
      <c r="J42" s="3" t="s">
        <v>17</v>
      </c>
      <c r="K42" s="2" t="str">
        <f>J42*54.59</f>
        <v>0</v>
      </c>
      <c r="L42" s="5"/>
    </row>
    <row r="43" spans="1:12" customHeight="1" ht="105" outlineLevel="5">
      <c r="A43" s="1"/>
      <c r="B43" s="1">
        <v>838087</v>
      </c>
      <c r="C43" s="1" t="s">
        <v>141</v>
      </c>
      <c r="D43" s="1" t="s">
        <v>142</v>
      </c>
      <c r="E43" s="2" t="s">
        <v>143</v>
      </c>
      <c r="F43" s="2" t="s">
        <v>134</v>
      </c>
      <c r="G43" s="2">
        <v>0</v>
      </c>
      <c r="H43" s="2">
        <v>0</v>
      </c>
      <c r="I43" s="1">
        <v>0</v>
      </c>
      <c r="J43" s="3" t="s">
        <v>17</v>
      </c>
      <c r="K43" s="2" t="str">
        <f>J43*54.59</f>
        <v>0</v>
      </c>
      <c r="L43" s="5"/>
    </row>
    <row r="44" spans="1:12" customHeight="1" ht="105" outlineLevel="5">
      <c r="A44" s="1"/>
      <c r="B44" s="1">
        <v>838088</v>
      </c>
      <c r="C44" s="1" t="s">
        <v>144</v>
      </c>
      <c r="D44" s="1" t="s">
        <v>145</v>
      </c>
      <c r="E44" s="2" t="s">
        <v>146</v>
      </c>
      <c r="F44" s="2" t="s">
        <v>134</v>
      </c>
      <c r="G44" s="2" t="s">
        <v>147</v>
      </c>
      <c r="H44" s="2">
        <v>0</v>
      </c>
      <c r="I44" s="1">
        <v>0</v>
      </c>
      <c r="J44" s="3" t="s">
        <v>17</v>
      </c>
      <c r="K44" s="2" t="str">
        <f>J44*54.59</f>
        <v>0</v>
      </c>
      <c r="L44" s="5"/>
    </row>
    <row r="45" spans="1:12" customHeight="1" ht="105" outlineLevel="5">
      <c r="A45" s="1"/>
      <c r="B45" s="1">
        <v>838094</v>
      </c>
      <c r="C45" s="1" t="s">
        <v>148</v>
      </c>
      <c r="D45" s="1" t="s">
        <v>149</v>
      </c>
      <c r="E45" s="2" t="s">
        <v>150</v>
      </c>
      <c r="F45" s="2" t="s">
        <v>151</v>
      </c>
      <c r="G45" s="2">
        <v>0</v>
      </c>
      <c r="H45" s="2">
        <v>0</v>
      </c>
      <c r="I45" s="1">
        <v>0</v>
      </c>
      <c r="J45" s="3" t="s">
        <v>17</v>
      </c>
      <c r="K45" s="2" t="str">
        <f>J45*58.38</f>
        <v>0</v>
      </c>
      <c r="L45" s="5"/>
    </row>
    <row r="46" spans="1:12" customHeight="1" ht="105" outlineLevel="5">
      <c r="A46" s="1"/>
      <c r="B46" s="1">
        <v>838097</v>
      </c>
      <c r="C46" s="1" t="s">
        <v>152</v>
      </c>
      <c r="D46" s="1" t="s">
        <v>153</v>
      </c>
      <c r="E46" s="2" t="s">
        <v>154</v>
      </c>
      <c r="F46" s="2" t="s">
        <v>155</v>
      </c>
      <c r="G46" s="2">
        <v>7</v>
      </c>
      <c r="H46" s="2">
        <v>0</v>
      </c>
      <c r="I46" s="1">
        <v>0</v>
      </c>
      <c r="J46" s="3" t="s">
        <v>17</v>
      </c>
      <c r="K46" s="2" t="str">
        <f>J46*230.57</f>
        <v>0</v>
      </c>
      <c r="L46" s="5"/>
    </row>
    <row r="47" spans="1:12" customHeight="1" ht="105" outlineLevel="5">
      <c r="A47" s="1"/>
      <c r="B47" s="1">
        <v>838100</v>
      </c>
      <c r="C47" s="1" t="s">
        <v>156</v>
      </c>
      <c r="D47" s="1" t="s">
        <v>157</v>
      </c>
      <c r="E47" s="2" t="s">
        <v>158</v>
      </c>
      <c r="F47" s="2" t="s">
        <v>159</v>
      </c>
      <c r="G47" s="2">
        <v>0</v>
      </c>
      <c r="H47" s="2">
        <v>0</v>
      </c>
      <c r="I47" s="1">
        <v>0</v>
      </c>
      <c r="J47" s="3" t="s">
        <v>17</v>
      </c>
      <c r="K47" s="2" t="str">
        <f>J47*435.83</f>
        <v>0</v>
      </c>
      <c r="L47" s="5"/>
    </row>
    <row r="48" spans="1:12" customHeight="1" ht="105" outlineLevel="5">
      <c r="A48" s="1"/>
      <c r="B48" s="1">
        <v>838102</v>
      </c>
      <c r="C48" s="1" t="s">
        <v>160</v>
      </c>
      <c r="D48" s="1" t="s">
        <v>161</v>
      </c>
      <c r="E48" s="2" t="s">
        <v>162</v>
      </c>
      <c r="F48" s="2" t="s">
        <v>163</v>
      </c>
      <c r="G48" s="2">
        <v>0</v>
      </c>
      <c r="H48" s="2">
        <v>0</v>
      </c>
      <c r="I48" s="1">
        <v>0</v>
      </c>
      <c r="J48" s="3" t="s">
        <v>17</v>
      </c>
      <c r="K48" s="2" t="str">
        <f>J48*107.66</f>
        <v>0</v>
      </c>
      <c r="L48" s="5"/>
    </row>
    <row r="49" spans="1:12" customHeight="1" ht="105" outlineLevel="5">
      <c r="A49" s="1"/>
      <c r="B49" s="1">
        <v>838113</v>
      </c>
      <c r="C49" s="1" t="s">
        <v>164</v>
      </c>
      <c r="D49" s="1" t="s">
        <v>165</v>
      </c>
      <c r="E49" s="2" t="s">
        <v>166</v>
      </c>
      <c r="F49" s="2" t="s">
        <v>167</v>
      </c>
      <c r="G49" s="2" t="s">
        <v>100</v>
      </c>
      <c r="H49" s="2">
        <v>0</v>
      </c>
      <c r="I49" s="1">
        <v>0</v>
      </c>
      <c r="J49" s="3" t="s">
        <v>17</v>
      </c>
      <c r="K49" s="2" t="str">
        <f>J49*195.50</f>
        <v>0</v>
      </c>
      <c r="L49" s="5"/>
    </row>
    <row r="50" spans="1:12" customHeight="1" ht="105" outlineLevel="5">
      <c r="A50" s="1"/>
      <c r="B50" s="1">
        <v>838114</v>
      </c>
      <c r="C50" s="1" t="s">
        <v>168</v>
      </c>
      <c r="D50" s="1" t="s">
        <v>169</v>
      </c>
      <c r="E50" s="2" t="s">
        <v>170</v>
      </c>
      <c r="F50" s="2" t="s">
        <v>171</v>
      </c>
      <c r="G50" s="2" t="s">
        <v>100</v>
      </c>
      <c r="H50" s="2">
        <v>0</v>
      </c>
      <c r="I50" s="1">
        <v>0</v>
      </c>
      <c r="J50" s="3" t="s">
        <v>17</v>
      </c>
      <c r="K50" s="2" t="str">
        <f>J50*215.90</f>
        <v>0</v>
      </c>
      <c r="L50" s="5"/>
    </row>
    <row r="51" spans="1:12" customHeight="1" ht="105" outlineLevel="5">
      <c r="A51" s="1"/>
      <c r="B51" s="1">
        <v>838115</v>
      </c>
      <c r="C51" s="1" t="s">
        <v>172</v>
      </c>
      <c r="D51" s="1" t="s">
        <v>173</v>
      </c>
      <c r="E51" s="2" t="s">
        <v>174</v>
      </c>
      <c r="F51" s="2" t="s">
        <v>175</v>
      </c>
      <c r="G51" s="2">
        <v>0</v>
      </c>
      <c r="H51" s="2">
        <v>0</v>
      </c>
      <c r="I51" s="1">
        <v>0</v>
      </c>
      <c r="J51" s="3" t="s">
        <v>17</v>
      </c>
      <c r="K51" s="2" t="str">
        <f>J51*321.30</f>
        <v>0</v>
      </c>
      <c r="L51" s="5"/>
    </row>
    <row r="52" spans="1:12" customHeight="1" ht="105" outlineLevel="5">
      <c r="A52" s="1"/>
      <c r="B52" s="1">
        <v>838116</v>
      </c>
      <c r="C52" s="1" t="s">
        <v>176</v>
      </c>
      <c r="D52" s="1" t="s">
        <v>177</v>
      </c>
      <c r="E52" s="2" t="s">
        <v>178</v>
      </c>
      <c r="F52" s="2" t="s">
        <v>179</v>
      </c>
      <c r="G52" s="2">
        <v>6</v>
      </c>
      <c r="H52" s="2">
        <v>0</v>
      </c>
      <c r="I52" s="1">
        <v>0</v>
      </c>
      <c r="J52" s="3" t="s">
        <v>17</v>
      </c>
      <c r="K52" s="2" t="str">
        <f>J52*523.60</f>
        <v>0</v>
      </c>
      <c r="L52" s="5"/>
    </row>
    <row r="53" spans="1:12" customHeight="1" ht="105" outlineLevel="5">
      <c r="A53" s="1"/>
      <c r="B53" s="1">
        <v>838117</v>
      </c>
      <c r="C53" s="1" t="s">
        <v>180</v>
      </c>
      <c r="D53" s="1" t="s">
        <v>181</v>
      </c>
      <c r="E53" s="2" t="s">
        <v>182</v>
      </c>
      <c r="F53" s="2" t="s">
        <v>183</v>
      </c>
      <c r="G53" s="2">
        <v>0</v>
      </c>
      <c r="H53" s="2">
        <v>0</v>
      </c>
      <c r="I53" s="1">
        <v>0</v>
      </c>
      <c r="J53" s="3" t="s">
        <v>17</v>
      </c>
      <c r="K53" s="2" t="str">
        <f>J53*967.30</f>
        <v>0</v>
      </c>
      <c r="L53" s="5"/>
    </row>
    <row r="54" spans="1:12" customHeight="1" ht="105" outlineLevel="5">
      <c r="A54" s="1"/>
      <c r="B54" s="1">
        <v>838118</v>
      </c>
      <c r="C54" s="1" t="s">
        <v>184</v>
      </c>
      <c r="D54" s="1" t="s">
        <v>185</v>
      </c>
      <c r="E54" s="2" t="s">
        <v>186</v>
      </c>
      <c r="F54" s="2" t="s">
        <v>187</v>
      </c>
      <c r="G54" s="2" t="s">
        <v>100</v>
      </c>
      <c r="H54" s="2">
        <v>0</v>
      </c>
      <c r="I54" s="1">
        <v>0</v>
      </c>
      <c r="J54" s="3" t="s">
        <v>17</v>
      </c>
      <c r="K54" s="2" t="str">
        <f>J54*683.40</f>
        <v>0</v>
      </c>
      <c r="L54" s="5"/>
    </row>
    <row r="55" spans="1:12" customHeight="1" ht="105" outlineLevel="5">
      <c r="A55" s="1"/>
      <c r="B55" s="1">
        <v>838119</v>
      </c>
      <c r="C55" s="1" t="s">
        <v>188</v>
      </c>
      <c r="D55" s="1" t="s">
        <v>189</v>
      </c>
      <c r="E55" s="2" t="s">
        <v>190</v>
      </c>
      <c r="F55" s="2" t="s">
        <v>191</v>
      </c>
      <c r="G55" s="2">
        <v>4</v>
      </c>
      <c r="H55" s="2">
        <v>0</v>
      </c>
      <c r="I55" s="1">
        <v>0</v>
      </c>
      <c r="J55" s="3" t="s">
        <v>17</v>
      </c>
      <c r="K55" s="2" t="str">
        <f>J55*1266.50</f>
        <v>0</v>
      </c>
      <c r="L55" s="5"/>
    </row>
    <row r="56" spans="1:12" customHeight="1" ht="105" outlineLevel="5">
      <c r="A56" s="1"/>
      <c r="B56" s="1">
        <v>838120</v>
      </c>
      <c r="C56" s="1" t="s">
        <v>192</v>
      </c>
      <c r="D56" s="1" t="s">
        <v>193</v>
      </c>
      <c r="E56" s="2" t="s">
        <v>194</v>
      </c>
      <c r="F56" s="2" t="s">
        <v>195</v>
      </c>
      <c r="G56" s="2" t="s">
        <v>100</v>
      </c>
      <c r="H56" s="2">
        <v>0</v>
      </c>
      <c r="I56" s="1">
        <v>0</v>
      </c>
      <c r="J56" s="3" t="s">
        <v>17</v>
      </c>
      <c r="K56" s="2" t="str">
        <f>J56*322.58</f>
        <v>0</v>
      </c>
      <c r="L56" s="5"/>
    </row>
    <row r="57" spans="1:12" customHeight="1" ht="105" outlineLevel="5">
      <c r="A57" s="1"/>
      <c r="B57" s="1">
        <v>838121</v>
      </c>
      <c r="C57" s="1" t="s">
        <v>196</v>
      </c>
      <c r="D57" s="1" t="s">
        <v>197</v>
      </c>
      <c r="E57" s="2" t="s">
        <v>198</v>
      </c>
      <c r="F57" s="2" t="s">
        <v>199</v>
      </c>
      <c r="G57" s="2">
        <v>4</v>
      </c>
      <c r="H57" s="2">
        <v>0</v>
      </c>
      <c r="I57" s="1">
        <v>0</v>
      </c>
      <c r="J57" s="3" t="s">
        <v>17</v>
      </c>
      <c r="K57" s="2" t="str">
        <f>J57*972.40</f>
        <v>0</v>
      </c>
      <c r="L57" s="5"/>
    </row>
    <row r="58" spans="1:12" customHeight="1" ht="105" outlineLevel="5">
      <c r="A58" s="1"/>
      <c r="B58" s="1">
        <v>838122</v>
      </c>
      <c r="C58" s="1" t="s">
        <v>200</v>
      </c>
      <c r="D58" s="1" t="s">
        <v>201</v>
      </c>
      <c r="E58" s="2" t="s">
        <v>202</v>
      </c>
      <c r="F58" s="2" t="s">
        <v>203</v>
      </c>
      <c r="G58" s="2">
        <v>5</v>
      </c>
      <c r="H58" s="2">
        <v>0</v>
      </c>
      <c r="I58" s="1">
        <v>0</v>
      </c>
      <c r="J58" s="3" t="s">
        <v>17</v>
      </c>
      <c r="K58" s="2" t="str">
        <f>J58*1944.80</f>
        <v>0</v>
      </c>
      <c r="L58" s="5"/>
    </row>
    <row r="59" spans="1:12" customHeight="1" ht="105" outlineLevel="5">
      <c r="A59" s="1"/>
      <c r="B59" s="1">
        <v>838123</v>
      </c>
      <c r="C59" s="1" t="s">
        <v>204</v>
      </c>
      <c r="D59" s="1" t="s">
        <v>205</v>
      </c>
      <c r="E59" s="2" t="s">
        <v>206</v>
      </c>
      <c r="F59" s="2" t="s">
        <v>207</v>
      </c>
      <c r="G59" s="2" t="s">
        <v>100</v>
      </c>
      <c r="H59" s="2">
        <v>0</v>
      </c>
      <c r="I59" s="1">
        <v>0</v>
      </c>
      <c r="J59" s="3" t="s">
        <v>17</v>
      </c>
      <c r="K59" s="2" t="str">
        <f>J59*217.60</f>
        <v>0</v>
      </c>
      <c r="L59" s="5"/>
    </row>
    <row r="60" spans="1:12" customHeight="1" ht="105" outlineLevel="5">
      <c r="A60" s="1"/>
      <c r="B60" s="1">
        <v>838124</v>
      </c>
      <c r="C60" s="1" t="s">
        <v>208</v>
      </c>
      <c r="D60" s="1" t="s">
        <v>209</v>
      </c>
      <c r="E60" s="2" t="s">
        <v>210</v>
      </c>
      <c r="F60" s="2" t="s">
        <v>211</v>
      </c>
      <c r="G60" s="2">
        <v>5</v>
      </c>
      <c r="H60" s="2">
        <v>0</v>
      </c>
      <c r="I60" s="1">
        <v>0</v>
      </c>
      <c r="J60" s="3" t="s">
        <v>17</v>
      </c>
      <c r="K60" s="2" t="str">
        <f>J60*666.54</f>
        <v>0</v>
      </c>
      <c r="L60" s="5"/>
    </row>
    <row r="61" spans="1:12" customHeight="1" ht="105" outlineLevel="5">
      <c r="A61" s="1"/>
      <c r="B61" s="1">
        <v>838125</v>
      </c>
      <c r="C61" s="1" t="s">
        <v>212</v>
      </c>
      <c r="D61" s="1" t="s">
        <v>213</v>
      </c>
      <c r="E61" s="2" t="s">
        <v>214</v>
      </c>
      <c r="F61" s="2" t="s">
        <v>215</v>
      </c>
      <c r="G61" s="2">
        <v>0</v>
      </c>
      <c r="H61" s="2">
        <v>0</v>
      </c>
      <c r="I61" s="1">
        <v>0</v>
      </c>
      <c r="J61" s="3" t="s">
        <v>17</v>
      </c>
      <c r="K61" s="2" t="str">
        <f>J61*1318.93</f>
        <v>0</v>
      </c>
      <c r="L61" s="5"/>
    </row>
    <row r="62" spans="1:12" customHeight="1" ht="105" outlineLevel="5">
      <c r="A62" s="1"/>
      <c r="B62" s="1">
        <v>838126</v>
      </c>
      <c r="C62" s="1" t="s">
        <v>216</v>
      </c>
      <c r="D62" s="1" t="s">
        <v>217</v>
      </c>
      <c r="E62" s="2" t="s">
        <v>218</v>
      </c>
      <c r="F62" s="2" t="s">
        <v>219</v>
      </c>
      <c r="G62" s="2">
        <v>0</v>
      </c>
      <c r="H62" s="2">
        <v>0</v>
      </c>
      <c r="I62" s="1">
        <v>0</v>
      </c>
      <c r="J62" s="3" t="s">
        <v>17</v>
      </c>
      <c r="K62" s="2" t="str">
        <f>J62*430.54</f>
        <v>0</v>
      </c>
      <c r="L62" s="5"/>
    </row>
    <row r="63" spans="1:12" customHeight="1" ht="105" outlineLevel="5">
      <c r="A63" s="1"/>
      <c r="B63" s="1">
        <v>838127</v>
      </c>
      <c r="C63" s="1" t="s">
        <v>220</v>
      </c>
      <c r="D63" s="1" t="s">
        <v>221</v>
      </c>
      <c r="E63" s="2" t="s">
        <v>222</v>
      </c>
      <c r="F63" s="2" t="s">
        <v>223</v>
      </c>
      <c r="G63" s="2">
        <v>0</v>
      </c>
      <c r="H63" s="2">
        <v>0</v>
      </c>
      <c r="I63" s="1">
        <v>0</v>
      </c>
      <c r="J63" s="3" t="s">
        <v>17</v>
      </c>
      <c r="K63" s="2" t="str">
        <f>J63*1561.88</f>
        <v>0</v>
      </c>
      <c r="L63" s="5"/>
    </row>
    <row r="64" spans="1:12" customHeight="1" ht="105" outlineLevel="5">
      <c r="A64" s="1"/>
      <c r="B64" s="1">
        <v>838128</v>
      </c>
      <c r="C64" s="1" t="s">
        <v>224</v>
      </c>
      <c r="D64" s="1" t="s">
        <v>225</v>
      </c>
      <c r="E64" s="2" t="s">
        <v>226</v>
      </c>
      <c r="F64" s="2" t="s">
        <v>227</v>
      </c>
      <c r="G64" s="2">
        <v>-1</v>
      </c>
      <c r="H64" s="2">
        <v>0</v>
      </c>
      <c r="I64" s="1">
        <v>0</v>
      </c>
      <c r="J64" s="3" t="s">
        <v>17</v>
      </c>
      <c r="K64" s="2" t="str">
        <f>J64*3387.93</f>
        <v>0</v>
      </c>
      <c r="L64" s="5"/>
    </row>
    <row r="65" spans="1:12" customHeight="1" ht="105" outlineLevel="5">
      <c r="A65" s="1"/>
      <c r="B65" s="1">
        <v>838130</v>
      </c>
      <c r="C65" s="1" t="s">
        <v>228</v>
      </c>
      <c r="D65" s="1" t="s">
        <v>229</v>
      </c>
      <c r="E65" s="2" t="s">
        <v>230</v>
      </c>
      <c r="F65" s="2" t="s">
        <v>231</v>
      </c>
      <c r="G65" s="2">
        <v>0</v>
      </c>
      <c r="H65" s="2">
        <v>0</v>
      </c>
      <c r="I65" s="1">
        <v>0</v>
      </c>
      <c r="J65" s="3" t="s">
        <v>17</v>
      </c>
      <c r="K65" s="2" t="str">
        <f>J65*124.64</f>
        <v>0</v>
      </c>
      <c r="L65" s="5"/>
    </row>
    <row r="66" spans="1:12" customHeight="1" ht="105" outlineLevel="5">
      <c r="A66" s="1"/>
      <c r="B66" s="1">
        <v>838131</v>
      </c>
      <c r="C66" s="1" t="s">
        <v>232</v>
      </c>
      <c r="D66" s="1" t="s">
        <v>233</v>
      </c>
      <c r="E66" s="2" t="s">
        <v>234</v>
      </c>
      <c r="F66" s="2" t="s">
        <v>235</v>
      </c>
      <c r="G66" s="2">
        <v>0</v>
      </c>
      <c r="H66" s="2">
        <v>0</v>
      </c>
      <c r="I66" s="1">
        <v>0</v>
      </c>
      <c r="J66" s="3" t="s">
        <v>17</v>
      </c>
      <c r="K66" s="2" t="str">
        <f>J66*271.66</f>
        <v>0</v>
      </c>
      <c r="L66" s="5"/>
    </row>
    <row r="67" spans="1:12" outlineLevel="2">
      <c r="A67" s="8" t="s">
        <v>236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5"/>
    </row>
    <row r="68" spans="1:12" customHeight="1" ht="105" outlineLevel="4">
      <c r="A68" s="1"/>
      <c r="B68" s="1">
        <v>838038</v>
      </c>
      <c r="C68" s="1" t="s">
        <v>237</v>
      </c>
      <c r="D68" s="1" t="s">
        <v>238</v>
      </c>
      <c r="E68" s="2" t="s">
        <v>239</v>
      </c>
      <c r="F68" s="2" t="s">
        <v>240</v>
      </c>
      <c r="G68" s="2">
        <v>0</v>
      </c>
      <c r="H68" s="2">
        <v>0</v>
      </c>
      <c r="I68" s="1">
        <v>0</v>
      </c>
      <c r="J68" s="3" t="s">
        <v>17</v>
      </c>
      <c r="K68" s="2" t="str">
        <f>J68*292.40</f>
        <v>0</v>
      </c>
      <c r="L68" s="5"/>
    </row>
    <row r="69" spans="1:12" customHeight="1" ht="105" outlineLevel="4">
      <c r="A69" s="1"/>
      <c r="B69" s="1">
        <v>838039</v>
      </c>
      <c r="C69" s="1" t="s">
        <v>241</v>
      </c>
      <c r="D69" s="1" t="s">
        <v>242</v>
      </c>
      <c r="E69" s="2" t="s">
        <v>243</v>
      </c>
      <c r="F69" s="2" t="s">
        <v>244</v>
      </c>
      <c r="G69" s="2">
        <v>0</v>
      </c>
      <c r="H69" s="2">
        <v>0</v>
      </c>
      <c r="I69" s="1">
        <v>0</v>
      </c>
      <c r="J69" s="3" t="s">
        <v>17</v>
      </c>
      <c r="K69" s="2" t="str">
        <f>J69*805.80</f>
        <v>0</v>
      </c>
      <c r="L69" s="5"/>
    </row>
    <row r="70" spans="1:12" customHeight="1" ht="105" outlineLevel="4">
      <c r="A70" s="1"/>
      <c r="B70" s="1">
        <v>838043</v>
      </c>
      <c r="C70" s="1" t="s">
        <v>245</v>
      </c>
      <c r="D70" s="1" t="s">
        <v>246</v>
      </c>
      <c r="E70" s="2" t="s">
        <v>247</v>
      </c>
      <c r="F70" s="2" t="s">
        <v>248</v>
      </c>
      <c r="G70" s="2">
        <v>0</v>
      </c>
      <c r="H70" s="2">
        <v>0</v>
      </c>
      <c r="I70" s="1">
        <v>0</v>
      </c>
      <c r="J70" s="3" t="s">
        <v>17</v>
      </c>
      <c r="K70" s="2" t="str">
        <f>J70*335.58</f>
        <v>0</v>
      </c>
      <c r="L70" s="5"/>
    </row>
    <row r="71" spans="1:12" customHeight="1" ht="105" outlineLevel="4">
      <c r="A71" s="1"/>
      <c r="B71" s="1">
        <v>838054</v>
      </c>
      <c r="C71" s="1" t="s">
        <v>249</v>
      </c>
      <c r="D71" s="1" t="s">
        <v>250</v>
      </c>
      <c r="E71" s="2" t="s">
        <v>251</v>
      </c>
      <c r="F71" s="2" t="s">
        <v>252</v>
      </c>
      <c r="G71" s="2" t="s">
        <v>22</v>
      </c>
      <c r="H71" s="2">
        <v>0</v>
      </c>
      <c r="I71" s="1">
        <v>0</v>
      </c>
      <c r="J71" s="3" t="s">
        <v>17</v>
      </c>
      <c r="K71" s="2" t="str">
        <f>J71*297.50</f>
        <v>0</v>
      </c>
      <c r="L71" s="5"/>
    </row>
    <row r="72" spans="1:12" customHeight="1" ht="105" outlineLevel="4">
      <c r="A72" s="1"/>
      <c r="B72" s="1">
        <v>838055</v>
      </c>
      <c r="C72" s="1" t="s">
        <v>253</v>
      </c>
      <c r="D72" s="1" t="s">
        <v>254</v>
      </c>
      <c r="E72" s="2" t="s">
        <v>255</v>
      </c>
      <c r="F72" s="2" t="s">
        <v>126</v>
      </c>
      <c r="G72" s="2">
        <v>0</v>
      </c>
      <c r="H72" s="2">
        <v>0</v>
      </c>
      <c r="I72" s="1">
        <v>0</v>
      </c>
      <c r="J72" s="3" t="s">
        <v>17</v>
      </c>
      <c r="K72" s="2" t="str">
        <f>J72*0.00</f>
        <v>0</v>
      </c>
      <c r="L72" s="5"/>
    </row>
    <row r="73" spans="1:12" outlineLevel="2">
      <c r="A73" s="8" t="s">
        <v>256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outlineLevel="3">
      <c r="A74" s="9" t="s">
        <v>257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5"/>
    </row>
    <row r="75" spans="1:12" customHeight="1" ht="105" outlineLevel="5">
      <c r="A75" s="1"/>
      <c r="B75" s="1">
        <v>838014</v>
      </c>
      <c r="C75" s="1" t="s">
        <v>258</v>
      </c>
      <c r="D75" s="1" t="s">
        <v>259</v>
      </c>
      <c r="E75" s="2" t="s">
        <v>260</v>
      </c>
      <c r="F75" s="2" t="s">
        <v>261</v>
      </c>
      <c r="G75" s="2" t="s">
        <v>22</v>
      </c>
      <c r="H75" s="2">
        <v>0</v>
      </c>
      <c r="I75" s="1">
        <v>0</v>
      </c>
      <c r="J75" s="3" t="s">
        <v>17</v>
      </c>
      <c r="K75" s="2" t="str">
        <f>J75*549.10</f>
        <v>0</v>
      </c>
      <c r="L75" s="5"/>
    </row>
    <row r="76" spans="1:12" customHeight="1" ht="105" outlineLevel="5">
      <c r="A76" s="1"/>
      <c r="B76" s="1">
        <v>838015</v>
      </c>
      <c r="C76" s="1" t="s">
        <v>262</v>
      </c>
      <c r="D76" s="1" t="s">
        <v>263</v>
      </c>
      <c r="E76" s="2" t="s">
        <v>264</v>
      </c>
      <c r="F76" s="2" t="s">
        <v>265</v>
      </c>
      <c r="G76" s="2" t="s">
        <v>22</v>
      </c>
      <c r="H76" s="2">
        <v>0</v>
      </c>
      <c r="I76" s="1">
        <v>0</v>
      </c>
      <c r="J76" s="3" t="s">
        <v>17</v>
      </c>
      <c r="K76" s="2" t="str">
        <f>J76*567.80</f>
        <v>0</v>
      </c>
      <c r="L76" s="5"/>
    </row>
    <row r="77" spans="1:12" customHeight="1" ht="105" outlineLevel="5">
      <c r="A77" s="1"/>
      <c r="B77" s="1">
        <v>838016</v>
      </c>
      <c r="C77" s="1" t="s">
        <v>266</v>
      </c>
      <c r="D77" s="1" t="s">
        <v>267</v>
      </c>
      <c r="E77" s="2" t="s">
        <v>268</v>
      </c>
      <c r="F77" s="2" t="s">
        <v>269</v>
      </c>
      <c r="G77" s="2" t="s">
        <v>100</v>
      </c>
      <c r="H77" s="2">
        <v>0</v>
      </c>
      <c r="I77" s="1">
        <v>0</v>
      </c>
      <c r="J77" s="3" t="s">
        <v>17</v>
      </c>
      <c r="K77" s="2" t="str">
        <f>J77*618.80</f>
        <v>0</v>
      </c>
      <c r="L77" s="5"/>
    </row>
    <row r="78" spans="1:12" customHeight="1" ht="105" outlineLevel="5">
      <c r="A78" s="1"/>
      <c r="B78" s="1">
        <v>838033</v>
      </c>
      <c r="C78" s="1" t="s">
        <v>270</v>
      </c>
      <c r="D78" s="1" t="s">
        <v>271</v>
      </c>
      <c r="E78" s="2" t="s">
        <v>272</v>
      </c>
      <c r="F78" s="2" t="s">
        <v>273</v>
      </c>
      <c r="G78" s="2" t="s">
        <v>100</v>
      </c>
      <c r="H78" s="2">
        <v>0</v>
      </c>
      <c r="I78" s="1">
        <v>0</v>
      </c>
      <c r="J78" s="3" t="s">
        <v>17</v>
      </c>
      <c r="K78" s="2" t="str">
        <f>J78*340.00</f>
        <v>0</v>
      </c>
      <c r="L78" s="5"/>
    </row>
    <row r="79" spans="1:12" customHeight="1" ht="105" outlineLevel="5">
      <c r="A79" s="1"/>
      <c r="B79" s="1">
        <v>838040</v>
      </c>
      <c r="C79" s="1" t="s">
        <v>274</v>
      </c>
      <c r="D79" s="1" t="s">
        <v>275</v>
      </c>
      <c r="E79" s="2" t="s">
        <v>276</v>
      </c>
      <c r="F79" s="2" t="s">
        <v>277</v>
      </c>
      <c r="G79" s="2">
        <v>2</v>
      </c>
      <c r="H79" s="2">
        <v>0</v>
      </c>
      <c r="I79" s="1">
        <v>0</v>
      </c>
      <c r="J79" s="3" t="s">
        <v>17</v>
      </c>
      <c r="K79" s="2" t="str">
        <f>J79*1668.31</f>
        <v>0</v>
      </c>
      <c r="L79" s="5"/>
    </row>
    <row r="80" spans="1:12" customHeight="1" ht="105" outlineLevel="5">
      <c r="A80" s="1"/>
      <c r="B80" s="1">
        <v>838041</v>
      </c>
      <c r="C80" s="1" t="s">
        <v>278</v>
      </c>
      <c r="D80" s="1" t="s">
        <v>279</v>
      </c>
      <c r="E80" s="2" t="s">
        <v>280</v>
      </c>
      <c r="F80" s="2" t="s">
        <v>277</v>
      </c>
      <c r="G80" s="2">
        <v>-3</v>
      </c>
      <c r="H80" s="2">
        <v>0</v>
      </c>
      <c r="I80" s="1">
        <v>0</v>
      </c>
      <c r="J80" s="3" t="s">
        <v>17</v>
      </c>
      <c r="K80" s="2" t="str">
        <f>J80*1668.31</f>
        <v>0</v>
      </c>
      <c r="L80" s="5"/>
    </row>
    <row r="81" spans="1:12" customHeight="1" ht="105" outlineLevel="5">
      <c r="A81" s="1"/>
      <c r="B81" s="1">
        <v>838042</v>
      </c>
      <c r="C81" s="1" t="s">
        <v>281</v>
      </c>
      <c r="D81" s="1" t="s">
        <v>282</v>
      </c>
      <c r="E81" s="2" t="s">
        <v>283</v>
      </c>
      <c r="F81" s="2" t="s">
        <v>284</v>
      </c>
      <c r="G81" s="2">
        <v>0</v>
      </c>
      <c r="H81" s="2">
        <v>0</v>
      </c>
      <c r="I81" s="1">
        <v>0</v>
      </c>
      <c r="J81" s="3" t="s">
        <v>17</v>
      </c>
      <c r="K81" s="2" t="str">
        <f>J81*5230.25</f>
        <v>0</v>
      </c>
      <c r="L81" s="5"/>
    </row>
    <row r="82" spans="1:12" customHeight="1" ht="105" outlineLevel="5">
      <c r="A82" s="1"/>
      <c r="B82" s="1">
        <v>838044</v>
      </c>
      <c r="C82" s="1" t="s">
        <v>285</v>
      </c>
      <c r="D82" s="1" t="s">
        <v>286</v>
      </c>
      <c r="E82" s="2" t="s">
        <v>287</v>
      </c>
      <c r="F82" s="2" t="s">
        <v>284</v>
      </c>
      <c r="G82" s="2">
        <v>0</v>
      </c>
      <c r="H82" s="2">
        <v>0</v>
      </c>
      <c r="I82" s="1">
        <v>0</v>
      </c>
      <c r="J82" s="3" t="s">
        <v>17</v>
      </c>
      <c r="K82" s="2" t="str">
        <f>J82*5230.25</f>
        <v>0</v>
      </c>
      <c r="L82" s="5"/>
    </row>
    <row r="83" spans="1:12" customHeight="1" ht="105" outlineLevel="5">
      <c r="A83" s="1"/>
      <c r="B83" s="1">
        <v>838045</v>
      </c>
      <c r="C83" s="1" t="s">
        <v>288</v>
      </c>
      <c r="D83" s="1" t="s">
        <v>289</v>
      </c>
      <c r="E83" s="2" t="s">
        <v>290</v>
      </c>
      <c r="F83" s="2" t="s">
        <v>291</v>
      </c>
      <c r="G83" s="2">
        <v>3</v>
      </c>
      <c r="H83" s="2">
        <v>0</v>
      </c>
      <c r="I83" s="1">
        <v>0</v>
      </c>
      <c r="J83" s="3" t="s">
        <v>17</v>
      </c>
      <c r="K83" s="2" t="str">
        <f>J83*2794.90</f>
        <v>0</v>
      </c>
      <c r="L83" s="5"/>
    </row>
    <row r="84" spans="1:12" customHeight="1" ht="105" outlineLevel="5">
      <c r="A84" s="1"/>
      <c r="B84" s="1">
        <v>838046</v>
      </c>
      <c r="C84" s="1" t="s">
        <v>292</v>
      </c>
      <c r="D84" s="1" t="s">
        <v>293</v>
      </c>
      <c r="E84" s="2" t="s">
        <v>294</v>
      </c>
      <c r="F84" s="2" t="s">
        <v>291</v>
      </c>
      <c r="G84" s="2">
        <v>1</v>
      </c>
      <c r="H84" s="2">
        <v>0</v>
      </c>
      <c r="I84" s="1">
        <v>0</v>
      </c>
      <c r="J84" s="3" t="s">
        <v>17</v>
      </c>
      <c r="K84" s="2" t="str">
        <f>J84*2794.90</f>
        <v>0</v>
      </c>
      <c r="L84" s="5"/>
    </row>
    <row r="85" spans="1:12" customHeight="1" ht="105" outlineLevel="5">
      <c r="A85" s="1"/>
      <c r="B85" s="1">
        <v>838047</v>
      </c>
      <c r="C85" s="1" t="s">
        <v>295</v>
      </c>
      <c r="D85" s="1" t="s">
        <v>296</v>
      </c>
      <c r="E85" s="2" t="s">
        <v>297</v>
      </c>
      <c r="F85" s="2" t="s">
        <v>298</v>
      </c>
      <c r="G85" s="2">
        <v>0</v>
      </c>
      <c r="H85" s="2">
        <v>0</v>
      </c>
      <c r="I85" s="1">
        <v>0</v>
      </c>
      <c r="J85" s="3" t="s">
        <v>17</v>
      </c>
      <c r="K85" s="2" t="str">
        <f>J85*1789.76</f>
        <v>0</v>
      </c>
      <c r="L85" s="5"/>
    </row>
    <row r="86" spans="1:12" customHeight="1" ht="105" outlineLevel="5">
      <c r="A86" s="1"/>
      <c r="B86" s="1">
        <v>882127</v>
      </c>
      <c r="C86" s="1" t="s">
        <v>299</v>
      </c>
      <c r="D86" s="1" t="s">
        <v>300</v>
      </c>
      <c r="E86" s="2" t="s">
        <v>301</v>
      </c>
      <c r="F86" s="2" t="s">
        <v>302</v>
      </c>
      <c r="G86" s="2" t="s">
        <v>22</v>
      </c>
      <c r="H86" s="2">
        <v>0</v>
      </c>
      <c r="I86" s="1">
        <v>0</v>
      </c>
      <c r="J86" s="3" t="s">
        <v>17</v>
      </c>
      <c r="K86" s="2" t="str">
        <f>J86*563.72</f>
        <v>0</v>
      </c>
      <c r="L86" s="5"/>
    </row>
    <row r="87" spans="1:12" customHeight="1" ht="105" outlineLevel="5">
      <c r="A87" s="1"/>
      <c r="B87" s="1">
        <v>882128</v>
      </c>
      <c r="C87" s="1" t="s">
        <v>303</v>
      </c>
      <c r="D87" s="1" t="s">
        <v>304</v>
      </c>
      <c r="E87" s="2" t="s">
        <v>305</v>
      </c>
      <c r="F87" s="2" t="s">
        <v>306</v>
      </c>
      <c r="G87" s="2" t="s">
        <v>100</v>
      </c>
      <c r="H87" s="2">
        <v>0</v>
      </c>
      <c r="I87" s="1">
        <v>0</v>
      </c>
      <c r="J87" s="3" t="s">
        <v>17</v>
      </c>
      <c r="K87" s="2" t="str">
        <f>J87*581.67</f>
        <v>0</v>
      </c>
      <c r="L87" s="5"/>
    </row>
    <row r="88" spans="1:12" customHeight="1" ht="105" outlineLevel="5">
      <c r="A88" s="1"/>
      <c r="B88" s="1">
        <v>882129</v>
      </c>
      <c r="C88" s="1" t="s">
        <v>307</v>
      </c>
      <c r="D88" s="1" t="s">
        <v>308</v>
      </c>
      <c r="E88" s="2" t="s">
        <v>309</v>
      </c>
      <c r="F88" s="2" t="s">
        <v>310</v>
      </c>
      <c r="G88" s="2" t="s">
        <v>100</v>
      </c>
      <c r="H88" s="2">
        <v>0</v>
      </c>
      <c r="I88" s="1">
        <v>0</v>
      </c>
      <c r="J88" s="3" t="s">
        <v>17</v>
      </c>
      <c r="K88" s="2" t="str">
        <f>J88*633.74</f>
        <v>0</v>
      </c>
      <c r="L88" s="5"/>
    </row>
    <row r="89" spans="1:12" outlineLevel="3">
      <c r="A89" s="9" t="s">
        <v>311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5"/>
    </row>
    <row r="90" spans="1:12" customHeight="1" ht="105" outlineLevel="5">
      <c r="A90" s="1"/>
      <c r="B90" s="1">
        <v>824592</v>
      </c>
      <c r="C90" s="1" t="s">
        <v>312</v>
      </c>
      <c r="D90" s="1" t="s">
        <v>313</v>
      </c>
      <c r="E90" s="2" t="s">
        <v>314</v>
      </c>
      <c r="F90" s="2" t="s">
        <v>315</v>
      </c>
      <c r="G90" s="2" t="s">
        <v>147</v>
      </c>
      <c r="H90" s="2">
        <v>0</v>
      </c>
      <c r="I90" s="1">
        <v>0</v>
      </c>
      <c r="J90" s="3" t="s">
        <v>17</v>
      </c>
      <c r="K90" s="2" t="str">
        <f>J90*944.56</f>
        <v>0</v>
      </c>
      <c r="L90" s="5"/>
    </row>
    <row r="91" spans="1:12" customHeight="1" ht="105" outlineLevel="5">
      <c r="A91" s="1"/>
      <c r="B91" s="1">
        <v>824593</v>
      </c>
      <c r="C91" s="1" t="s">
        <v>316</v>
      </c>
      <c r="D91" s="1" t="s">
        <v>317</v>
      </c>
      <c r="E91" s="2" t="s">
        <v>318</v>
      </c>
      <c r="F91" s="2" t="s">
        <v>319</v>
      </c>
      <c r="G91" s="2" t="s">
        <v>22</v>
      </c>
      <c r="H91" s="2">
        <v>0</v>
      </c>
      <c r="I91" s="1">
        <v>0</v>
      </c>
      <c r="J91" s="3" t="s">
        <v>17</v>
      </c>
      <c r="K91" s="2" t="str">
        <f>J91*941.59</f>
        <v>0</v>
      </c>
      <c r="L91" s="5"/>
    </row>
    <row r="92" spans="1:12" customHeight="1" ht="105" outlineLevel="5">
      <c r="A92" s="1"/>
      <c r="B92" s="1">
        <v>824594</v>
      </c>
      <c r="C92" s="1" t="s">
        <v>320</v>
      </c>
      <c r="D92" s="1" t="s">
        <v>321</v>
      </c>
      <c r="E92" s="2" t="s">
        <v>322</v>
      </c>
      <c r="F92" s="2" t="s">
        <v>323</v>
      </c>
      <c r="G92" s="2">
        <v>8</v>
      </c>
      <c r="H92" s="2">
        <v>0</v>
      </c>
      <c r="I92" s="1">
        <v>0</v>
      </c>
      <c r="J92" s="3" t="s">
        <v>17</v>
      </c>
      <c r="K92" s="2" t="str">
        <f>J92*965.39</f>
        <v>0</v>
      </c>
      <c r="L92" s="5"/>
    </row>
    <row r="93" spans="1:12" customHeight="1" ht="105" outlineLevel="5">
      <c r="A93" s="1"/>
      <c r="B93" s="1">
        <v>824595</v>
      </c>
      <c r="C93" s="1" t="s">
        <v>324</v>
      </c>
      <c r="D93" s="1" t="s">
        <v>325</v>
      </c>
      <c r="E93" s="2" t="s">
        <v>326</v>
      </c>
      <c r="F93" s="2" t="s">
        <v>327</v>
      </c>
      <c r="G93" s="2">
        <v>0</v>
      </c>
      <c r="H93" s="2">
        <v>0</v>
      </c>
      <c r="I93" s="1">
        <v>0</v>
      </c>
      <c r="J93" s="3" t="s">
        <v>17</v>
      </c>
      <c r="K93" s="2" t="str">
        <f>J93*2009.61</f>
        <v>0</v>
      </c>
      <c r="L93" s="5"/>
    </row>
    <row r="94" spans="1:12" customHeight="1" ht="105" outlineLevel="5">
      <c r="A94" s="1"/>
      <c r="B94" s="1">
        <v>824596</v>
      </c>
      <c r="C94" s="1" t="s">
        <v>328</v>
      </c>
      <c r="D94" s="1" t="s">
        <v>329</v>
      </c>
      <c r="E94" s="2" t="s">
        <v>330</v>
      </c>
      <c r="F94" s="2" t="s">
        <v>327</v>
      </c>
      <c r="G94" s="2">
        <v>0</v>
      </c>
      <c r="H94" s="2">
        <v>0</v>
      </c>
      <c r="I94" s="1">
        <v>0</v>
      </c>
      <c r="J94" s="3" t="s">
        <v>17</v>
      </c>
      <c r="K94" s="2" t="str">
        <f>J94*2009.61</f>
        <v>0</v>
      </c>
      <c r="L94" s="5"/>
    </row>
    <row r="95" spans="1:12" customHeight="1" ht="105" outlineLevel="5">
      <c r="A95" s="1"/>
      <c r="B95" s="1">
        <v>824597</v>
      </c>
      <c r="C95" s="1" t="s">
        <v>331</v>
      </c>
      <c r="D95" s="1" t="s">
        <v>332</v>
      </c>
      <c r="E95" s="2" t="s">
        <v>333</v>
      </c>
      <c r="F95" s="2" t="s">
        <v>334</v>
      </c>
      <c r="G95" s="2">
        <v>0</v>
      </c>
      <c r="H95" s="2">
        <v>0</v>
      </c>
      <c r="I95" s="1">
        <v>0</v>
      </c>
      <c r="J95" s="3" t="s">
        <v>17</v>
      </c>
      <c r="K95" s="2" t="str">
        <f>J95*2049.78</f>
        <v>0</v>
      </c>
      <c r="L95" s="5"/>
    </row>
    <row r="96" spans="1:12" customHeight="1" ht="105" outlineLevel="5">
      <c r="A96" s="1"/>
      <c r="B96" s="1">
        <v>824598</v>
      </c>
      <c r="C96" s="1" t="s">
        <v>335</v>
      </c>
      <c r="D96" s="1" t="s">
        <v>336</v>
      </c>
      <c r="E96" s="2" t="s">
        <v>337</v>
      </c>
      <c r="F96" s="2" t="s">
        <v>338</v>
      </c>
      <c r="G96" s="2">
        <v>0</v>
      </c>
      <c r="H96" s="2">
        <v>0</v>
      </c>
      <c r="I96" s="1">
        <v>0</v>
      </c>
      <c r="J96" s="3" t="s">
        <v>17</v>
      </c>
      <c r="K96" s="2" t="str">
        <f>J96*1899.54</f>
        <v>0</v>
      </c>
      <c r="L96" s="5"/>
    </row>
    <row r="97" spans="1:12" customHeight="1" ht="105" outlineLevel="5">
      <c r="A97" s="1"/>
      <c r="B97" s="1">
        <v>824599</v>
      </c>
      <c r="C97" s="1" t="s">
        <v>339</v>
      </c>
      <c r="D97" s="1" t="s">
        <v>340</v>
      </c>
      <c r="E97" s="2" t="s">
        <v>341</v>
      </c>
      <c r="F97" s="2" t="s">
        <v>338</v>
      </c>
      <c r="G97" s="2">
        <v>0</v>
      </c>
      <c r="H97" s="2">
        <v>0</v>
      </c>
      <c r="I97" s="1">
        <v>0</v>
      </c>
      <c r="J97" s="3" t="s">
        <v>17</v>
      </c>
      <c r="K97" s="2" t="str">
        <f>J97*1899.54</f>
        <v>0</v>
      </c>
      <c r="L97" s="5"/>
    </row>
    <row r="98" spans="1:12" customHeight="1" ht="105" outlineLevel="5">
      <c r="A98" s="1"/>
      <c r="B98" s="1">
        <v>824600</v>
      </c>
      <c r="C98" s="1" t="s">
        <v>342</v>
      </c>
      <c r="D98" s="1" t="s">
        <v>343</v>
      </c>
      <c r="E98" s="2" t="s">
        <v>344</v>
      </c>
      <c r="F98" s="2" t="s">
        <v>345</v>
      </c>
      <c r="G98" s="2">
        <v>0</v>
      </c>
      <c r="H98" s="2">
        <v>0</v>
      </c>
      <c r="I98" s="1">
        <v>0</v>
      </c>
      <c r="J98" s="3" t="s">
        <v>17</v>
      </c>
      <c r="K98" s="2" t="str">
        <f>J98*1930.78</f>
        <v>0</v>
      </c>
      <c r="L98" s="5"/>
    </row>
    <row r="99" spans="1:12" customHeight="1" ht="105" outlineLevel="5">
      <c r="A99" s="1"/>
      <c r="B99" s="1">
        <v>824601</v>
      </c>
      <c r="C99" s="1" t="s">
        <v>346</v>
      </c>
      <c r="D99" s="1" t="s">
        <v>347</v>
      </c>
      <c r="E99" s="2" t="s">
        <v>348</v>
      </c>
      <c r="F99" s="2" t="s">
        <v>349</v>
      </c>
      <c r="G99" s="2">
        <v>0</v>
      </c>
      <c r="H99" s="2">
        <v>0</v>
      </c>
      <c r="I99" s="1">
        <v>0</v>
      </c>
      <c r="J99" s="3" t="s">
        <v>17</v>
      </c>
      <c r="K99" s="2" t="str">
        <f>J99*3226.39</f>
        <v>0</v>
      </c>
      <c r="L99" s="5"/>
    </row>
    <row r="100" spans="1:12" customHeight="1" ht="105" outlineLevel="5">
      <c r="A100" s="1"/>
      <c r="B100" s="1">
        <v>824602</v>
      </c>
      <c r="C100" s="1" t="s">
        <v>350</v>
      </c>
      <c r="D100" s="1" t="s">
        <v>351</v>
      </c>
      <c r="E100" s="2" t="s">
        <v>352</v>
      </c>
      <c r="F100" s="2" t="s">
        <v>353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J100*3248.70</f>
        <v>0</v>
      </c>
      <c r="L100" s="5"/>
    </row>
    <row r="101" spans="1:12" customHeight="1" ht="105" outlineLevel="5">
      <c r="A101" s="1"/>
      <c r="B101" s="1">
        <v>824603</v>
      </c>
      <c r="C101" s="1" t="s">
        <v>354</v>
      </c>
      <c r="D101" s="1" t="s">
        <v>355</v>
      </c>
      <c r="E101" s="2" t="s">
        <v>356</v>
      </c>
      <c r="F101" s="2" t="s">
        <v>357</v>
      </c>
      <c r="G101" s="2">
        <v>2</v>
      </c>
      <c r="H101" s="2">
        <v>0</v>
      </c>
      <c r="I101" s="1">
        <v>0</v>
      </c>
      <c r="J101" s="3" t="s">
        <v>17</v>
      </c>
      <c r="K101" s="2" t="str">
        <f>J101*3160.94</f>
        <v>0</v>
      </c>
      <c r="L101" s="5"/>
    </row>
    <row r="102" spans="1:12" customHeight="1" ht="105" outlineLevel="5">
      <c r="A102" s="1"/>
      <c r="B102" s="1">
        <v>824605</v>
      </c>
      <c r="C102" s="1" t="s">
        <v>358</v>
      </c>
      <c r="D102" s="1" t="s">
        <v>359</v>
      </c>
      <c r="E102" s="2" t="s">
        <v>360</v>
      </c>
      <c r="F102" s="2" t="s">
        <v>361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J102*452.20</f>
        <v>0</v>
      </c>
      <c r="L102" s="5"/>
    </row>
    <row r="103" spans="1:12" customHeight="1" ht="105" outlineLevel="5">
      <c r="A103" s="1"/>
      <c r="B103" s="1">
        <v>824606</v>
      </c>
      <c r="C103" s="1" t="s">
        <v>362</v>
      </c>
      <c r="D103" s="1" t="s">
        <v>363</v>
      </c>
      <c r="E103" s="2" t="s">
        <v>364</v>
      </c>
      <c r="F103" s="2" t="s">
        <v>365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J103*954.98</f>
        <v>0</v>
      </c>
      <c r="L103" s="5"/>
    </row>
    <row r="104" spans="1:12" customHeight="1" ht="105" outlineLevel="5">
      <c r="A104" s="1"/>
      <c r="B104" s="1">
        <v>824607</v>
      </c>
      <c r="C104" s="1" t="s">
        <v>366</v>
      </c>
      <c r="D104" s="1" t="s">
        <v>367</v>
      </c>
      <c r="E104" s="2" t="s">
        <v>368</v>
      </c>
      <c r="F104" s="2" t="s">
        <v>369</v>
      </c>
      <c r="G104" s="2">
        <v>0</v>
      </c>
      <c r="H104" s="2">
        <v>0</v>
      </c>
      <c r="I104" s="1">
        <v>0</v>
      </c>
      <c r="J104" s="3" t="s">
        <v>17</v>
      </c>
      <c r="K104" s="2" t="str">
        <f>J104*870.19</f>
        <v>0</v>
      </c>
      <c r="L104" s="5"/>
    </row>
    <row r="105" spans="1:12" customHeight="1" ht="105" outlineLevel="5">
      <c r="A105" s="1"/>
      <c r="B105" s="1">
        <v>832977</v>
      </c>
      <c r="C105" s="1" t="s">
        <v>370</v>
      </c>
      <c r="D105" s="1" t="s">
        <v>371</v>
      </c>
      <c r="E105" s="2" t="s">
        <v>372</v>
      </c>
      <c r="F105" s="2" t="s">
        <v>373</v>
      </c>
      <c r="G105" s="2">
        <v>2</v>
      </c>
      <c r="H105" s="2">
        <v>0</v>
      </c>
      <c r="I105" s="1">
        <v>0</v>
      </c>
      <c r="J105" s="3" t="s">
        <v>17</v>
      </c>
      <c r="K105" s="2" t="str">
        <f>J105*5688.20</f>
        <v>0</v>
      </c>
      <c r="L10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9:K29"/>
    <mergeCell ref="A32:K32"/>
    <mergeCell ref="A4:K4"/>
    <mergeCell ref="A9:K9"/>
    <mergeCell ref="A33:K33"/>
    <mergeCell ref="A67:K67"/>
    <mergeCell ref="A73:K73"/>
    <mergeCell ref="A10:K10"/>
    <mergeCell ref="A20:K20"/>
    <mergeCell ref="A34:K34"/>
    <mergeCell ref="A74:K74"/>
    <mergeCell ref="A89:K8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2025-10-29T11:22:00+03:00</dcterms:created>
  <dcterms:modified xsi:type="dcterms:W3CDTF">2025-10-29T11:22:00+03:00</dcterms:modified>
  <dc:title>Untitled Spreadsheet</dc:title>
  <dc:description/>
  <dc:subject/>
  <cp:keywords/>
  <cp:category/>
</cp:coreProperties>
</file>