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<sst xmlns="http://schemas.openxmlformats.org/spreadsheetml/2006/main" uniqueCount="351">
  <si>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</si>
  <si>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</si>
  <si>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</si>
  <si>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</si>
  <si>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</si>
  <si>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</si>
  <si>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</si>
  <si>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</si>
  <si>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</si>
  <si>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</si>
  <si>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</si>
  <si>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Фитинги для труб из нержавеющей стали</t>
  </si>
  <si>
    <t>Фитинги для гофрированных труб из нержавеющей стали</t>
  </si>
  <si>
    <t>Фитинги VIEIR для гофрированных труб из нержавеющей стали</t>
  </si>
  <si>
    <t>SNT-220001</t>
  </si>
  <si>
    <t>VPM153</t>
  </si>
  <si>
    <t>муфта VR (нар рез) 15*1/2 (10/210шт)</t>
  </si>
  <si>
    <t>246.96 руб.</t>
  </si>
  <si>
    <t>шт</t>
  </si>
  <si>
    <t>SNT-220002</t>
  </si>
  <si>
    <t>VPM203</t>
  </si>
  <si>
    <t>муфта VR (нар рез) 20*1/2 (10/130шт)</t>
  </si>
  <si>
    <t>298.41 руб.</t>
  </si>
  <si>
    <t>SNT-220003</t>
  </si>
  <si>
    <t>VPM204</t>
  </si>
  <si>
    <t>муфта VR (нар рез) 20*3/4 (10/120шт)</t>
  </si>
  <si>
    <t>355.74 руб.</t>
  </si>
  <si>
    <t>SNT-220004</t>
  </si>
  <si>
    <t>VPM255</t>
  </si>
  <si>
    <t>муфта VR (нар рез) 25*1 (10/80шт)</t>
  </si>
  <si>
    <t>583.59 руб.</t>
  </si>
  <si>
    <t>SNT-220005</t>
  </si>
  <si>
    <t>VPF153</t>
  </si>
  <si>
    <t>муфта VR (вн рез) 15*1/2 (10/210шт)</t>
  </si>
  <si>
    <t>252.84 руб.</t>
  </si>
  <si>
    <t>&gt;50</t>
  </si>
  <si>
    <t>SNT-220006</t>
  </si>
  <si>
    <t>VPF203</t>
  </si>
  <si>
    <t>муфта VR (вн рез) 20*1/2 (10/130шт)</t>
  </si>
  <si>
    <t>351.33 руб.</t>
  </si>
  <si>
    <t>SNT-220007</t>
  </si>
  <si>
    <t>VPF204</t>
  </si>
  <si>
    <t>муфта VR (вн рез) 20*3/4 (10/120шт)</t>
  </si>
  <si>
    <t>SNT-220008</t>
  </si>
  <si>
    <t>VPF255</t>
  </si>
  <si>
    <t>муфта VR (вн рез) 25*1 (10/80шт)</t>
  </si>
  <si>
    <t>483.63 руб.</t>
  </si>
  <si>
    <t>SNT-220009</t>
  </si>
  <si>
    <t>VPM154</t>
  </si>
  <si>
    <t>муфта VR (нар рез) 15*3/4 (10/160шт)</t>
  </si>
  <si>
    <t>289.59 руб.</t>
  </si>
  <si>
    <t>SNT-220010</t>
  </si>
  <si>
    <t>VPM326</t>
  </si>
  <si>
    <t>муфта VR (нар рез) 32*11/4 (10/60шт)</t>
  </si>
  <si>
    <t>837.90 руб.</t>
  </si>
  <si>
    <t>&gt;10</t>
  </si>
  <si>
    <t>SNT-220011</t>
  </si>
  <si>
    <t>VPF154</t>
  </si>
  <si>
    <t>муфта VR (вн рез) 15*3/4 (10/160шт)</t>
  </si>
  <si>
    <t>299.88 руб.</t>
  </si>
  <si>
    <t>SNT-220012</t>
  </si>
  <si>
    <t>VPF326</t>
  </si>
  <si>
    <t>муфта VR (вн рез) 32*11/4 (10/60шт)</t>
  </si>
  <si>
    <t>693.84 руб.</t>
  </si>
  <si>
    <t>SNT-220013</t>
  </si>
  <si>
    <t>VP1515</t>
  </si>
  <si>
    <t>муфта VR 15х15 (10/180шт)</t>
  </si>
  <si>
    <t>282.24 руб.</t>
  </si>
  <si>
    <t>SNT-220014</t>
  </si>
  <si>
    <t>VP2020</t>
  </si>
  <si>
    <t>муфта VR 20х20 (10/90шт)</t>
  </si>
  <si>
    <t>452.76 руб.</t>
  </si>
  <si>
    <t>SNT-220015</t>
  </si>
  <si>
    <t>VP2525</t>
  </si>
  <si>
    <t>муфта VR 25х25 (10/60шт)</t>
  </si>
  <si>
    <t>792.33 руб.</t>
  </si>
  <si>
    <t>SNT-220016</t>
  </si>
  <si>
    <t>VP3232</t>
  </si>
  <si>
    <t>муфта VR 32х32 (10/30шт)</t>
  </si>
  <si>
    <t>1 005.48 руб.</t>
  </si>
  <si>
    <t>SNT-220017</t>
  </si>
  <si>
    <t>VP2015</t>
  </si>
  <si>
    <t>муфта VR 20х15 (10/100шт)</t>
  </si>
  <si>
    <t>643.86 руб.</t>
  </si>
  <si>
    <t>&gt;25</t>
  </si>
  <si>
    <t>SNT-220018</t>
  </si>
  <si>
    <t>VP2515</t>
  </si>
  <si>
    <t>муфта VR 25х15 (10/90шт)</t>
  </si>
  <si>
    <t>SNT-220019</t>
  </si>
  <si>
    <t>VP2520</t>
  </si>
  <si>
    <t>муфта VR 25х20 (10/70шт)</t>
  </si>
  <si>
    <t>695.31 руб.</t>
  </si>
  <si>
    <t>SNT-220020</t>
  </si>
  <si>
    <t>VPL153</t>
  </si>
  <si>
    <t>Уголок с креплением 15X1/2"F VR(10/90шт)</t>
  </si>
  <si>
    <t>360.15 руб.</t>
  </si>
  <si>
    <t>SNT-220021</t>
  </si>
  <si>
    <t>VPL204</t>
  </si>
  <si>
    <t>Уголок  с креплением 20X3/4"F VR (10/60шт)</t>
  </si>
  <si>
    <t>614.46 руб.</t>
  </si>
  <si>
    <t>SNT-220022</t>
  </si>
  <si>
    <t>VPR153</t>
  </si>
  <si>
    <t>Уголок 15X1/2"F VR(10/160шт)</t>
  </si>
  <si>
    <t>266.07 руб.</t>
  </si>
  <si>
    <t>SNT-220023</t>
  </si>
  <si>
    <t>VPR204</t>
  </si>
  <si>
    <t>Уголок 20X3/4"F VR(10/70шт)</t>
  </si>
  <si>
    <t>496.86 руб.</t>
  </si>
  <si>
    <t>SNT-220024</t>
  </si>
  <si>
    <t>VPR255</t>
  </si>
  <si>
    <t>Уголок 25X1"F "VER-PRO" (10/45шт)</t>
  </si>
  <si>
    <t>867.30 руб.</t>
  </si>
  <si>
    <t>SNT-220025</t>
  </si>
  <si>
    <t>VPM15315</t>
  </si>
  <si>
    <t>Тройник 15X1/2MX15 VR (10/100шт)</t>
  </si>
  <si>
    <t>443.94 руб.</t>
  </si>
  <si>
    <t>SNT-220026</t>
  </si>
  <si>
    <t>VPF15315</t>
  </si>
  <si>
    <t>Тройник 15X1/2FX15 VR(10/80шт)</t>
  </si>
  <si>
    <t>408.66 руб.</t>
  </si>
  <si>
    <t>SNT-220027</t>
  </si>
  <si>
    <t>VPF20420</t>
  </si>
  <si>
    <t>Тройник 20X3/4FX20 VR(10/60шт)</t>
  </si>
  <si>
    <t>735.00 руб.</t>
  </si>
  <si>
    <t>SNT-220028</t>
  </si>
  <si>
    <t>VPF25525</t>
  </si>
  <si>
    <t>Тройник 25X1FX25 VR (10/30шт)</t>
  </si>
  <si>
    <t>1 264.20 руб.</t>
  </si>
  <si>
    <t>SNT-220029</t>
  </si>
  <si>
    <t>VPF32632</t>
  </si>
  <si>
    <t>Тройник 32X11/4FX32 VR (10/30шт)</t>
  </si>
  <si>
    <t>1 930.11 руб.</t>
  </si>
  <si>
    <t>SNT-220030</t>
  </si>
  <si>
    <t>VPF20320</t>
  </si>
  <si>
    <t>Тройник 20X1/2FX20 VR(10/30шт)</t>
  </si>
  <si>
    <t>624.75 руб.</t>
  </si>
  <si>
    <t>SNT-220031</t>
  </si>
  <si>
    <t>VPF25325</t>
  </si>
  <si>
    <t>Тройник 25X1/2FX25 VR(10/30шт)</t>
  </si>
  <si>
    <t>999.60 руб.</t>
  </si>
  <si>
    <t>SNT-220032</t>
  </si>
  <si>
    <t>VPF25425</t>
  </si>
  <si>
    <t>Тройник 25X3/4FX25 VR(10/30шт)</t>
  </si>
  <si>
    <t>1 074.57 руб.</t>
  </si>
  <si>
    <t>SNT-220033</t>
  </si>
  <si>
    <t>VP151515</t>
  </si>
  <si>
    <t>Тройник 15X15X15 VR(10/80шт)</t>
  </si>
  <si>
    <t>527.73 руб.</t>
  </si>
  <si>
    <t>SNT-220034</t>
  </si>
  <si>
    <t>VP202020</t>
  </si>
  <si>
    <t>Тройник 20X20X20 VR(10/60шт)</t>
  </si>
  <si>
    <t>858.48 руб.</t>
  </si>
  <si>
    <t>SNT-220035</t>
  </si>
  <si>
    <t>VP252525</t>
  </si>
  <si>
    <t>Тройник 25X25X25 VR(10/30шт)</t>
  </si>
  <si>
    <t>1 198.05 руб.</t>
  </si>
  <si>
    <t>SNT-220036</t>
  </si>
  <si>
    <t>VP201520</t>
  </si>
  <si>
    <t>Тройник 20X15X20 VR(10/60шт)</t>
  </si>
  <si>
    <t>740.88 руб.</t>
  </si>
  <si>
    <t>VER-000221</t>
  </si>
  <si>
    <t>VP322032</t>
  </si>
  <si>
    <t>Тройник 32X20X32 "VER-PRO" (27/3шт)</t>
  </si>
  <si>
    <t>1 674.33 руб.</t>
  </si>
  <si>
    <t>VER-000239</t>
  </si>
  <si>
    <t>VPF32332</t>
  </si>
  <si>
    <t>Тройник 32X1/2FX32 "VER-PRO" (16/1шт)</t>
  </si>
  <si>
    <t>1 418.55 руб.</t>
  </si>
  <si>
    <t>VER-000240</t>
  </si>
  <si>
    <t>VPF32532</t>
  </si>
  <si>
    <t>Тройник 32X1FX32 "VER-PRO" (16/1шт)</t>
  </si>
  <si>
    <t>1 683.15 руб.</t>
  </si>
  <si>
    <t>VER-000291</t>
  </si>
  <si>
    <t>VPF32432</t>
  </si>
  <si>
    <t>Тройник 32X3/4FX32 "VER-PRO" (16/1шт)</t>
  </si>
  <si>
    <t>1 540.56 руб.</t>
  </si>
  <si>
    <t>VER-000292</t>
  </si>
  <si>
    <t>VP251525</t>
  </si>
  <si>
    <t>Тройник 25X15X25 "VER-PRO" (27/3шт)</t>
  </si>
  <si>
    <t>1 086.33 руб.</t>
  </si>
  <si>
    <t>VER-000293</t>
  </si>
  <si>
    <t>VP252025</t>
  </si>
  <si>
    <t>Тройник 25X20X25 "VER-PRO" (27/3шт)</t>
  </si>
  <si>
    <t>1 212.75 руб.</t>
  </si>
  <si>
    <t>VER-000294</t>
  </si>
  <si>
    <t>VP322532</t>
  </si>
  <si>
    <t>Тройник 32X25X32 "VER-PRO" (27/3шт)</t>
  </si>
  <si>
    <t>1 862.49 руб.</t>
  </si>
  <si>
    <t>VER-001308</t>
  </si>
  <si>
    <t>VRDN3-163M</t>
  </si>
  <si>
    <t>Муфта для газа с диэлектриком 15Ax1/2" (НР) (240/15шт)</t>
  </si>
  <si>
    <t>154.35 руб.</t>
  </si>
  <si>
    <t>VER-001309</t>
  </si>
  <si>
    <t>VRDN3-204M</t>
  </si>
  <si>
    <t>Муфта для газа с диэлектриком 20Ax3/4" (НР) (120/10шт)</t>
  </si>
  <si>
    <t>&gt;100</t>
  </si>
  <si>
    <t>VER-001310</t>
  </si>
  <si>
    <t>VRDN3-255M</t>
  </si>
  <si>
    <t>Муфта для газа с диэлектриком 25Ax1" (НР) (80/5шт)</t>
  </si>
  <si>
    <t>417.48 руб.</t>
  </si>
  <si>
    <t>VER-001311</t>
  </si>
  <si>
    <t>VRDN3-163F</t>
  </si>
  <si>
    <t>Муфта для газа с диэлектриком 15Ax1/2" (ВР) (240/15шт)</t>
  </si>
  <si>
    <t>160.23 руб.</t>
  </si>
  <si>
    <t>VER-001312</t>
  </si>
  <si>
    <t>VRDN3-204F</t>
  </si>
  <si>
    <t>Муфта для газа с диэлектриком 20Ax3/4" (ВР) (120/10шт)</t>
  </si>
  <si>
    <t>267.54 руб.</t>
  </si>
  <si>
    <t>VER-001313</t>
  </si>
  <si>
    <t>VRDN3-255F</t>
  </si>
  <si>
    <t>Муфта для газа с диэлектриком 25Ax1" (ВР) (80/5шт)</t>
  </si>
  <si>
    <t>402.78 руб.</t>
  </si>
  <si>
    <t>VER-001327</t>
  </si>
  <si>
    <t>VRQ215-01</t>
  </si>
  <si>
    <t>Кран газовый с вставкой под гофрированную трубу, ручка Г/Г 1/2" (112/14шт)</t>
  </si>
  <si>
    <t>470.40 руб.</t>
  </si>
  <si>
    <t>VER-001328</t>
  </si>
  <si>
    <t>VRQ215-02</t>
  </si>
  <si>
    <t>Кран газовый с вставкой под гофрированную трубу, ручка Г/Г 3/4" (80/10шт)</t>
  </si>
  <si>
    <t>654.15 руб.</t>
  </si>
  <si>
    <t>Фитинги GAPPO для гофрированных труб из нержавеющей стали</t>
  </si>
  <si>
    <t>GAP-100558</t>
  </si>
  <si>
    <t>G1250.1515</t>
  </si>
  <si>
    <t>G1250.1515 10/Муфта обжим.  15х15</t>
  </si>
  <si>
    <t>320.45 руб.</t>
  </si>
  <si>
    <t>GAP-100559</t>
  </si>
  <si>
    <t>G1250.2020</t>
  </si>
  <si>
    <t>G1250.2020 10/Муфта обжим.  20х20</t>
  </si>
  <si>
    <t>512.21 руб.</t>
  </si>
  <si>
    <t>GAP-100560</t>
  </si>
  <si>
    <t>G1250.2525</t>
  </si>
  <si>
    <t>G1250.2525 5/Муфта обжим.  25х25</t>
  </si>
  <si>
    <t>768.31 руб.</t>
  </si>
  <si>
    <t>GAP-100561</t>
  </si>
  <si>
    <t>G1250.3232</t>
  </si>
  <si>
    <t>G1250.3232 5/Муфта обжим.  32х32</t>
  </si>
  <si>
    <t>1 140.49 руб.</t>
  </si>
  <si>
    <t>GAP-100562</t>
  </si>
  <si>
    <t>G1250.2015</t>
  </si>
  <si>
    <t>G1250.2015 10/Муфта обжим.  20х15</t>
  </si>
  <si>
    <t>488.24 руб.</t>
  </si>
  <si>
    <t>GAP-100563</t>
  </si>
  <si>
    <t>G1250.2520</t>
  </si>
  <si>
    <t>G1250.2520 5/Муфта обжим.  25х20</t>
  </si>
  <si>
    <t>664.86 руб.</t>
  </si>
  <si>
    <t>GAP-100564</t>
  </si>
  <si>
    <t>G1250.3225</t>
  </si>
  <si>
    <t>G1250.3225 5/Муфта обжим.  32х25</t>
  </si>
  <si>
    <t>1 031.99 руб.</t>
  </si>
  <si>
    <t>GAP-100565</t>
  </si>
  <si>
    <t>G1251.1504</t>
  </si>
  <si>
    <t>G1251.1504 10/Муфта обжим  ВР 15х1/2"</t>
  </si>
  <si>
    <t>244.75 руб.</t>
  </si>
  <si>
    <t>GAP-100566</t>
  </si>
  <si>
    <t>G1251.1505</t>
  </si>
  <si>
    <t>G1251.1505 10/Муфта обжим  ВР 15х3/4"</t>
  </si>
  <si>
    <t>348.20 руб.</t>
  </si>
  <si>
    <t>GAP-100567</t>
  </si>
  <si>
    <t>G1251.2004</t>
  </si>
  <si>
    <t>G1251.2004 10/Муфта обжим  ВР 20х1/2"</t>
  </si>
  <si>
    <t>372.17 руб.</t>
  </si>
  <si>
    <t>GAP-100568</t>
  </si>
  <si>
    <t>G1251.2005</t>
  </si>
  <si>
    <t>G1251.2005 10/Муфта обжим  ВР 20х3/4"</t>
  </si>
  <si>
    <t>GAP-100569</t>
  </si>
  <si>
    <t>G1251.2506</t>
  </si>
  <si>
    <t>G1251.2506 5/Муфта обжим  ВР 25х1"</t>
  </si>
  <si>
    <t>567.72 руб.</t>
  </si>
  <si>
    <t>GAP-100570</t>
  </si>
  <si>
    <t>G1251.3207</t>
  </si>
  <si>
    <t>G1251.3207 5/Муфта обжим  ВР 32х11/4"</t>
  </si>
  <si>
    <t>817.52 руб.</t>
  </si>
  <si>
    <t>GAP-100571</t>
  </si>
  <si>
    <t>G1252.1504</t>
  </si>
  <si>
    <t>G1252.1504 10/Муфта обжим  НР 15х1/2"</t>
  </si>
  <si>
    <t>213.21 руб.</t>
  </si>
  <si>
    <t>GAP-100572</t>
  </si>
  <si>
    <t>G1252.1505</t>
  </si>
  <si>
    <t>G1252.1505 10/Муфта обжим  НР 15х3/4"</t>
  </si>
  <si>
    <t>304.05 руб.</t>
  </si>
  <si>
    <t>GAP-100573</t>
  </si>
  <si>
    <t>G1252.2004</t>
  </si>
  <si>
    <t>G1252.2004 10/Муфта обжим  НР 20х1/2"</t>
  </si>
  <si>
    <t>344.42 руб.</t>
  </si>
  <si>
    <t>GAP-100574</t>
  </si>
  <si>
    <t>G1252.2005</t>
  </si>
  <si>
    <t>G1252.2005 10/Муфта обжим  НР 20х3/4"</t>
  </si>
  <si>
    <t>333.06 руб.</t>
  </si>
  <si>
    <t>GAP-100575</t>
  </si>
  <si>
    <t>G1252.2506</t>
  </si>
  <si>
    <t>G1252.2506 5/Муфта обжим  НР 25х1"</t>
  </si>
  <si>
    <t>514.73 руб.</t>
  </si>
  <si>
    <t>GAP-100576</t>
  </si>
  <si>
    <t>G1252.3207</t>
  </si>
  <si>
    <t>G1252.3207 5/Муфта обжим  НР 32х11/4"</t>
  </si>
  <si>
    <t>865.46 руб.</t>
  </si>
  <si>
    <t>GAP-100577</t>
  </si>
  <si>
    <t>G1253.1504</t>
  </si>
  <si>
    <t>G1253.1504 10/Угольник обжим ВР 15х1/2"</t>
  </si>
  <si>
    <t>291.43 руб.</t>
  </si>
  <si>
    <t>GAP-100578</t>
  </si>
  <si>
    <t>G1253.2005</t>
  </si>
  <si>
    <t>G1253.2005 10/Угольник обжим ВР 20х3/4"</t>
  </si>
  <si>
    <t>437.78 руб.</t>
  </si>
  <si>
    <t>GAP-100579</t>
  </si>
  <si>
    <t>G1253.2506</t>
  </si>
  <si>
    <t>G1253.2506 5/Угольник обжим ВР 25х1"</t>
  </si>
  <si>
    <t>823.82 руб.</t>
  </si>
  <si>
    <t>GAP-100580</t>
  </si>
  <si>
    <t>G1254.1515</t>
  </si>
  <si>
    <t>G1254.1515 10/Тройник обжим 15х15х15</t>
  </si>
  <si>
    <t>509.69 руб.</t>
  </si>
  <si>
    <t>GAP-100581</t>
  </si>
  <si>
    <t>G1254.2020</t>
  </si>
  <si>
    <t>G1254.2020 10/Тройник обжим 20х20х20</t>
  </si>
  <si>
    <t>866.72 руб.</t>
  </si>
  <si>
    <t>GAP-100582</t>
  </si>
  <si>
    <t>G1254.2525</t>
  </si>
  <si>
    <t>G1254.2525 5/Тройник обжим 25х25х25</t>
  </si>
  <si>
    <t>1 423.08 руб.</t>
  </si>
  <si>
    <t>GAP-100583</t>
  </si>
  <si>
    <t>G1254.3232</t>
  </si>
  <si>
    <t>G1254.3232 5/Тройник обжим 32х32х32</t>
  </si>
  <si>
    <t>2 119.49 руб.</t>
  </si>
  <si>
    <t>GAP-100584</t>
  </si>
  <si>
    <t>G1255.1504</t>
  </si>
  <si>
    <t>G1255.1504 10/Тройник обжим ВР 15х1/2"х15</t>
  </si>
  <si>
    <t>456.70 руб.</t>
  </si>
  <si>
    <t>GAP-100585</t>
  </si>
  <si>
    <t>G1255.2005</t>
  </si>
  <si>
    <t>G1255.2005 5/Тройник обжим ВР 20х3/4"х20</t>
  </si>
  <si>
    <t>688.83 руб.</t>
  </si>
  <si>
    <t>GAP-100586</t>
  </si>
  <si>
    <t>G1255.2506</t>
  </si>
  <si>
    <t>G1255.2506 5/Тройник обжим ВР 25х1"х25</t>
  </si>
  <si>
    <t>1 217.44 руб.</t>
  </si>
  <si>
    <t>GAP-100587</t>
  </si>
  <si>
    <t>G1256.1504</t>
  </si>
  <si>
    <t>G1256.1504 5/Угольник обжим с креп.ВР 15х1/2</t>
  </si>
  <si>
    <t>383.53 руб.</t>
  </si>
  <si>
    <t>GAP-100588</t>
  </si>
  <si>
    <t>G1256.2005</t>
  </si>
  <si>
    <t>G1256.2005 5/Угольник обжим с креп.ВР 20х3/4</t>
  </si>
  <si>
    <t>604.31 руб.</t>
  </si>
  <si>
    <t>Фитинги STACORT для гофрированных труб из нержавеющей стали</t>
  </si>
  <si>
    <t>SNT-132004</t>
  </si>
  <si>
    <t>Муфта 20*3/4 ВН.р. латунная для гофрированных нерж труб STACORT</t>
  </si>
  <si>
    <t>366.30 руб.</t>
  </si>
  <si>
    <t>SNT-132011</t>
  </si>
  <si>
    <t>Муфта 20*3/4 НАР.р. латунная для гофрированных нерж труб STACORT</t>
  </si>
  <si>
    <t>360.75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</si>
</sst>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8d_86a5_11e9_8101_003048fd731b_e28851ce_a59b_11ee_a526_047c1617b1431.jpeg"/><Relationship Id="rId2" Type="http://schemas.openxmlformats.org/officeDocument/2006/relationships/image" Target="../media/c6a1728f_86a5_11e9_8101_003048fd731b_e28851cf_a59b_11ee_a526_047c1617b1432.jpeg"/><Relationship Id="rId3" Type="http://schemas.openxmlformats.org/officeDocument/2006/relationships/image" Target="../media/c6a17291_86a5_11e9_8101_003048fd731b_e28851d0_a59b_11ee_a526_047c1617b1433.jpeg"/><Relationship Id="rId4" Type="http://schemas.openxmlformats.org/officeDocument/2006/relationships/image" Target="../media/c6a17293_86a5_11e9_8101_003048fd731b_e28851d1_a59b_11ee_a526_047c1617b1434.jpeg"/><Relationship Id="rId5" Type="http://schemas.openxmlformats.org/officeDocument/2006/relationships/image" Target="../media/c6a17295_86a5_11e9_8101_003048fd731b_e28851d2_a59b_11ee_a526_047c1617b1435.jpeg"/><Relationship Id="rId6" Type="http://schemas.openxmlformats.org/officeDocument/2006/relationships/image" Target="../media/c6a17297_86a5_11e9_8101_003048fd731b_e28851d3_a59b_11ee_a526_047c1617b1436.jpeg"/><Relationship Id="rId7" Type="http://schemas.openxmlformats.org/officeDocument/2006/relationships/image" Target="../media/c6a17299_86a5_11e9_8101_003048fd731b_e28851d4_a59b_11ee_a526_047c1617b1437.jpeg"/><Relationship Id="rId8" Type="http://schemas.openxmlformats.org/officeDocument/2006/relationships/image" Target="../media/c6a1729b_86a5_11e9_8101_003048fd731b_e28851d5_a59b_11ee_a526_047c1617b1438.jpeg"/><Relationship Id="rId9" Type="http://schemas.openxmlformats.org/officeDocument/2006/relationships/image" Target="../media/60a9d7bf_d53f_11e9_8109_003048fd731b_e28851d6_a59b_11ee_a526_047c1617b1439.jpeg"/><Relationship Id="rId10" Type="http://schemas.openxmlformats.org/officeDocument/2006/relationships/image" Target="../media/60a9d7c4_d53f_11e9_8109_003048fd731b_e28851d7_a59b_11ee_a526_047c1617b14310.jpeg"/><Relationship Id="rId11" Type="http://schemas.openxmlformats.org/officeDocument/2006/relationships/image" Target="../media/60a9d7c7_d53f_11e9_8109_003048fd731b_e28851d8_a59b_11ee_a526_047c1617b14311.jpeg"/><Relationship Id="rId12" Type="http://schemas.openxmlformats.org/officeDocument/2006/relationships/image" Target="../media/60a9d7cc_d53f_11e9_8109_003048fd731b_e28851d9_a59b_11ee_a526_047c1617b14312.jpeg"/><Relationship Id="rId13" Type="http://schemas.openxmlformats.org/officeDocument/2006/relationships/image" Target="../media/60a9d7ce_d53f_11e9_8109_003048fd731b_e28851da_a59b_11ee_a526_047c1617b14313.jpeg"/><Relationship Id="rId14" Type="http://schemas.openxmlformats.org/officeDocument/2006/relationships/image" Target="../media/60a9d7d0_d53f_11e9_8109_003048fd731b_e28851db_a59b_11ee_a526_047c1617b14314.jpeg"/><Relationship Id="rId15" Type="http://schemas.openxmlformats.org/officeDocument/2006/relationships/image" Target="../media/60a9d7d2_d53f_11e9_8109_003048fd731b_e28851dc_a59b_11ee_a526_047c1617b14315.jpeg"/><Relationship Id="rId16" Type="http://schemas.openxmlformats.org/officeDocument/2006/relationships/image" Target="../media/60a9d7d4_d53f_11e9_8109_003048fd731b_e28851dd_a59b_11ee_a526_047c1617b14316.jpeg"/><Relationship Id="rId17" Type="http://schemas.openxmlformats.org/officeDocument/2006/relationships/image" Target="../media/a9089673_d540_11e9_8109_003048fd731b_e28851de_a59b_11ee_a526_047c1617b14317.jpeg"/><Relationship Id="rId18" Type="http://schemas.openxmlformats.org/officeDocument/2006/relationships/image" Target="../media/a9089675_d540_11e9_8109_003048fd731b_e28851df_a59b_11ee_a526_047c1617b14318.jpeg"/><Relationship Id="rId19" Type="http://schemas.openxmlformats.org/officeDocument/2006/relationships/image" Target="../media/a9089677_d540_11e9_8109_003048fd731b_e28851e0_a59b_11ee_a526_047c1617b14319.jpeg"/><Relationship Id="rId20" Type="http://schemas.openxmlformats.org/officeDocument/2006/relationships/image" Target="../media/a9089679_d540_11e9_8109_003048fd731b_e28851e1_a59b_11ee_a526_047c1617b14320.jpeg"/><Relationship Id="rId21" Type="http://schemas.openxmlformats.org/officeDocument/2006/relationships/image" Target="../media/a908967b_d540_11e9_8109_003048fd731b_e28851e2_a59b_11ee_a526_047c1617b14321.jpeg"/><Relationship Id="rId22" Type="http://schemas.openxmlformats.org/officeDocument/2006/relationships/image" Target="../media/a908967d_d540_11e9_8109_003048fd731b_e28851e3_a59b_11ee_a526_047c1617b14322.jpeg"/><Relationship Id="rId23" Type="http://schemas.openxmlformats.org/officeDocument/2006/relationships/image" Target="../media/a908967f_d540_11e9_8109_003048fd731b_e28851e4_a59b_11ee_a526_047c1617b14323.jpeg"/><Relationship Id="rId24" Type="http://schemas.openxmlformats.org/officeDocument/2006/relationships/image" Target="../media/a9089681_d540_11e9_8109_003048fd731b_e28851e5_a59b_11ee_a526_047c1617b14324.jpeg"/><Relationship Id="rId25" Type="http://schemas.openxmlformats.org/officeDocument/2006/relationships/image" Target="../media/a9089683_d540_11e9_8109_003048fd731b_592215d3_11fe_11ef_a5b8_047c1617b14325.jpeg"/><Relationship Id="rId26" Type="http://schemas.openxmlformats.org/officeDocument/2006/relationships/image" Target="../media/a9089685_d540_11e9_8109_003048fd731b_e28851e6_a59b_11ee_a526_047c1617b14326.jpeg"/><Relationship Id="rId27" Type="http://schemas.openxmlformats.org/officeDocument/2006/relationships/image" Target="../media/a9089687_d540_11e9_8109_003048fd731b_e28851e7_a59b_11ee_a526_047c1617b14327.jpeg"/><Relationship Id="rId28" Type="http://schemas.openxmlformats.org/officeDocument/2006/relationships/image" Target="../media/a9089689_d540_11e9_8109_003048fd731b_e28851e8_a59b_11ee_a526_047c1617b14328.jpeg"/><Relationship Id="rId29" Type="http://schemas.openxmlformats.org/officeDocument/2006/relationships/image" Target="../media/a908968b_d540_11e9_8109_003048fd731b_e28851e9_a59b_11ee_a526_047c1617b14329.jpeg"/><Relationship Id="rId30" Type="http://schemas.openxmlformats.org/officeDocument/2006/relationships/image" Target="../media/a908968d_d540_11e9_8109_003048fd731b_e28851ea_a59b_11ee_a526_047c1617b14330.jpeg"/><Relationship Id="rId31" Type="http://schemas.openxmlformats.org/officeDocument/2006/relationships/image" Target="../media/a908968f_d540_11e9_8109_003048fd731b_e28851eb_a59b_11ee_a526_047c1617b14331.jpeg"/><Relationship Id="rId32" Type="http://schemas.openxmlformats.org/officeDocument/2006/relationships/image" Target="../media/a9089691_d540_11e9_8109_003048fd731b_e28851ec_a59b_11ee_a526_047c1617b14332.jpeg"/><Relationship Id="rId33" Type="http://schemas.openxmlformats.org/officeDocument/2006/relationships/image" Target="../media/a9089693_d540_11e9_8109_003048fd731b_e28851ed_a59b_11ee_a526_047c1617b14333.jpeg"/><Relationship Id="rId34" Type="http://schemas.openxmlformats.org/officeDocument/2006/relationships/image" Target="../media/a9089695_d540_11e9_8109_003048fd731b_e28851ee_a59b_11ee_a526_047c1617b14334.jpeg"/><Relationship Id="rId35" Type="http://schemas.openxmlformats.org/officeDocument/2006/relationships/image" Target="../media/a9089697_d540_11e9_8109_003048fd731b_e28851ef_a59b_11ee_a526_047c1617b14335.jpeg"/><Relationship Id="rId36" Type="http://schemas.openxmlformats.org/officeDocument/2006/relationships/image" Target="../media/a9089699_d540_11e9_8109_003048fd731b_e28851f0_a59b_11ee_a526_047c1617b14336.jpeg"/><Relationship Id="rId37" Type="http://schemas.openxmlformats.org/officeDocument/2006/relationships/image" Target="../media/d0d91a89_7762_11ec_a212_00259070b487_22f63782_11b9_11ef_a5b8_047c1617b14337.jpeg"/><Relationship Id="rId38" Type="http://schemas.openxmlformats.org/officeDocument/2006/relationships/image" Target="../media/e23bb3e2_c446_11ec_a27f_00259070b487_22f63784_11b9_11ef_a5b8_047c1617b14338.jpeg"/><Relationship Id="rId39" Type="http://schemas.openxmlformats.org/officeDocument/2006/relationships/image" Target="../media/e23bb3e4_c446_11ec_a27f_00259070b487_22f63786_11b9_11ef_a5b8_047c1617b14339.jpeg"/><Relationship Id="rId40" Type="http://schemas.openxmlformats.org/officeDocument/2006/relationships/image" Target="../media/2d78e13d_dbed_11ec_a2a4_00259070b487_22f63785_11b9_11ef_a5b8_047c1617b14340.jpeg"/><Relationship Id="rId41" Type="http://schemas.openxmlformats.org/officeDocument/2006/relationships/image" Target="../media/2d78e13f_dbed_11ec_a2a4_00259070b487_22f63780_11b9_11ef_a5b8_047c1617b14341.jpeg"/><Relationship Id="rId42" Type="http://schemas.openxmlformats.org/officeDocument/2006/relationships/image" Target="../media/2d78e141_dbed_11ec_a2a4_00259070b487_22f63781_11b9_11ef_a5b8_047c1617b14342.jpeg"/><Relationship Id="rId43" Type="http://schemas.openxmlformats.org/officeDocument/2006/relationships/image" Target="../media/2d78e143_dbed_11ec_a2a4_00259070b487_22f63783_11b9_11ef_a5b8_047c1617b14343.jpeg"/><Relationship Id="rId44" Type="http://schemas.openxmlformats.org/officeDocument/2006/relationships/image" Target="../media/3e8472a2_afd7_11ef_a68d_047c1617b143_d92286e3_f1db_11ef_a6e1_047c1617b14344.jpeg"/><Relationship Id="rId45" Type="http://schemas.openxmlformats.org/officeDocument/2006/relationships/image" Target="../media/3e8472a4_afd7_11ef_a68d_047c1617b143_d92286e4_f1db_11ef_a6e1_047c1617b14345.jpeg"/><Relationship Id="rId46" Type="http://schemas.openxmlformats.org/officeDocument/2006/relationships/image" Target="../media/3e8472a6_afd7_11ef_a68d_047c1617b143_d92286e5_f1db_11ef_a6e1_047c1617b14346.jpeg"/><Relationship Id="rId47" Type="http://schemas.openxmlformats.org/officeDocument/2006/relationships/image" Target="../media/3e8472a8_afd7_11ef_a68d_047c1617b143_d92286e6_f1db_11ef_a6e1_047c1617b14347.jpeg"/><Relationship Id="rId48" Type="http://schemas.openxmlformats.org/officeDocument/2006/relationships/image" Target="../media/3e8472aa_afd7_11ef_a68d_047c1617b143_d92286e7_f1db_11ef_a6e1_047c1617b14348.jpeg"/><Relationship Id="rId49" Type="http://schemas.openxmlformats.org/officeDocument/2006/relationships/image" Target="../media/3e8472ac_afd7_11ef_a68d_047c1617b143_d92286e8_f1db_11ef_a6e1_047c1617b14349.jpeg"/><Relationship Id="rId50" Type="http://schemas.openxmlformats.org/officeDocument/2006/relationships/image" Target="../media/3e8472c8_afd7_11ef_a68d_047c1617b143_d92286e9_f1db_11ef_a6e1_047c1617b14350.jpeg"/><Relationship Id="rId51" Type="http://schemas.openxmlformats.org/officeDocument/2006/relationships/image" Target="../media/3e8472ca_afd7_11ef_a68d_047c1617b143_d92286ea_f1db_11ef_a6e1_047c1617b14351.jpeg"/><Relationship Id="rId52" Type="http://schemas.openxmlformats.org/officeDocument/2006/relationships/image" Target="../media/0e877b96_ce2b_11f0_a80d_047c1617b143_ab7d8fd8_d05b_11f0_a810_047c1617b14352.jpeg"/><Relationship Id="rId53" Type="http://schemas.openxmlformats.org/officeDocument/2006/relationships/image" Target="../media/0e877b98_ce2b_11f0_a80d_047c1617b143_ab7d8fd9_d05b_11f0_a810_047c1617b14353.jpeg"/><Relationship Id="rId54" Type="http://schemas.openxmlformats.org/officeDocument/2006/relationships/image" Target="../media/0e877b9a_ce2b_11f0_a80d_047c1617b143_ab7d8fda_d05b_11f0_a810_047c1617b14354.jpeg"/><Relationship Id="rId55" Type="http://schemas.openxmlformats.org/officeDocument/2006/relationships/image" Target="../media/0e877b9c_ce2b_11f0_a80d_047c1617b143_ab7d8fdb_d05b_11f0_a810_047c1617b14355.jpeg"/><Relationship Id="rId56" Type="http://schemas.openxmlformats.org/officeDocument/2006/relationships/image" Target="../media/0e877b9e_ce2b_11f0_a80d_047c1617b143_ab7d8fdc_d05b_11f0_a810_047c1617b14356.jpeg"/><Relationship Id="rId57" Type="http://schemas.openxmlformats.org/officeDocument/2006/relationships/image" Target="../media/0e877ba0_ce2b_11f0_a80d_047c1617b143_ab7d8fdd_d05b_11f0_a810_047c1617b14357.jpeg"/><Relationship Id="rId58" Type="http://schemas.openxmlformats.org/officeDocument/2006/relationships/image" Target="../media/0e877ba2_ce2b_11f0_a80d_047c1617b143_ab7d8fde_d05b_11f0_a810_047c1617b14358.jpeg"/><Relationship Id="rId59" Type="http://schemas.openxmlformats.org/officeDocument/2006/relationships/image" Target="../media/0e877ba4_ce2b_11f0_a80d_047c1617b143_ab7d8fdf_d05b_11f0_a810_047c1617b14359.jpeg"/><Relationship Id="rId60" Type="http://schemas.openxmlformats.org/officeDocument/2006/relationships/image" Target="../media/0e877ba6_ce2b_11f0_a80d_047c1617b143_ab7d8fe0_d05b_11f0_a810_047c1617b14360.jpeg"/><Relationship Id="rId61" Type="http://schemas.openxmlformats.org/officeDocument/2006/relationships/image" Target="../media/0e877ba8_ce2b_11f0_a80d_047c1617b143_ab7d8fe1_d05b_11f0_a810_047c1617b14361.jpeg"/><Relationship Id="rId62" Type="http://schemas.openxmlformats.org/officeDocument/2006/relationships/image" Target="../media/0e877baa_ce2b_11f0_a80d_047c1617b143_0172d6b9_229c_11f1_a889_047c1617b14362.jpeg"/><Relationship Id="rId63" Type="http://schemas.openxmlformats.org/officeDocument/2006/relationships/image" Target="../media/0e877bac_ce2b_11f0_a80d_047c1617b143_ab7d8fe2_d05b_11f0_a810_047c1617b14363.jpeg"/><Relationship Id="rId64" Type="http://schemas.openxmlformats.org/officeDocument/2006/relationships/image" Target="../media/0e877bae_ce2b_11f0_a80d_047c1617b143_ab7d8fe3_d05b_11f0_a810_047c1617b14364.jpeg"/><Relationship Id="rId65" Type="http://schemas.openxmlformats.org/officeDocument/2006/relationships/image" Target="../media/0e877bb0_ce2b_11f0_a80d_047c1617b143_ab7d8fe4_d05b_11f0_a810_047c1617b14365.jpeg"/><Relationship Id="rId66" Type="http://schemas.openxmlformats.org/officeDocument/2006/relationships/image" Target="../media/0e877bb2_ce2b_11f0_a80d_047c1617b143_ab7d8fe5_d05b_11f0_a810_047c1617b14366.jpeg"/><Relationship Id="rId67" Type="http://schemas.openxmlformats.org/officeDocument/2006/relationships/image" Target="../media/0e877bb4_ce2b_11f0_a80d_047c1617b143_ab7d8fe6_d05b_11f0_a810_047c1617b14367.jpeg"/><Relationship Id="rId68" Type="http://schemas.openxmlformats.org/officeDocument/2006/relationships/image" Target="../media/0e877bb6_ce2b_11f0_a80d_047c1617b143_ab7d8fe7_d05b_11f0_a810_047c1617b14368.jpeg"/><Relationship Id="rId69" Type="http://schemas.openxmlformats.org/officeDocument/2006/relationships/image" Target="../media/0e877bb8_ce2b_11f0_a80d_047c1617b143_ab7d8fe8_d05b_11f0_a810_047c1617b14369.jpeg"/><Relationship Id="rId70" Type="http://schemas.openxmlformats.org/officeDocument/2006/relationships/image" Target="../media/0e877bba_ce2b_11f0_a80d_047c1617b143_ab7d8fe9_d05b_11f0_a810_047c1617b14370.jpeg"/><Relationship Id="rId71" Type="http://schemas.openxmlformats.org/officeDocument/2006/relationships/image" Target="../media/0e877bbc_ce2b_11f0_a80d_047c1617b143_ab7d8fea_d05b_11f0_a810_047c1617b14371.jpeg"/><Relationship Id="rId72" Type="http://schemas.openxmlformats.org/officeDocument/2006/relationships/image" Target="../media/0e877bbe_ce2b_11f0_a80d_047c1617b143_ab7d8feb_d05b_11f0_a810_047c1617b14372.jpeg"/><Relationship Id="rId73" Type="http://schemas.openxmlformats.org/officeDocument/2006/relationships/image" Target="../media/0e877bc0_ce2b_11f0_a80d_047c1617b143_ab7d8fec_d05b_11f0_a810_047c1617b14373.jpeg"/><Relationship Id="rId74" Type="http://schemas.openxmlformats.org/officeDocument/2006/relationships/image" Target="../media/0e877bc2_ce2b_11f0_a80d_047c1617b143_ab7d8fed_d05b_11f0_a810_047c1617b14374.jpeg"/><Relationship Id="rId75" Type="http://schemas.openxmlformats.org/officeDocument/2006/relationships/image" Target="../media/0e877bc4_ce2b_11f0_a80d_047c1617b143_ab7d8fee_d05b_11f0_a810_047c1617b14375.jpeg"/><Relationship Id="rId76" Type="http://schemas.openxmlformats.org/officeDocument/2006/relationships/image" Target="../media/0e877bc6_ce2b_11f0_a80d_047c1617b143_ab7d8fef_d05b_11f0_a810_047c1617b14376.jpeg"/><Relationship Id="rId77" Type="http://schemas.openxmlformats.org/officeDocument/2006/relationships/image" Target="../media/0e877bc8_ce2b_11f0_a80d_047c1617b143_ab7d8ff0_d05b_11f0_a810_047c1617b14377.jpeg"/><Relationship Id="rId78" Type="http://schemas.openxmlformats.org/officeDocument/2006/relationships/image" Target="../media/0e877bca_ce2b_11f0_a80d_047c1617b143_ab7d8ff1_d05b_11f0_a810_047c1617b14378.jpeg"/><Relationship Id="rId79" Type="http://schemas.openxmlformats.org/officeDocument/2006/relationships/image" Target="../media/0e877bcc_ce2b_11f0_a80d_047c1617b143_ab7d8ff2_d05b_11f0_a810_047c1617b14379.jpeg"/><Relationship Id="rId80" Type="http://schemas.openxmlformats.org/officeDocument/2006/relationships/image" Target="../media/14ba146c_ce2b_11f0_a80d_047c1617b143_ab7d8ff3_d05b_11f0_a810_047c1617b14380.jpeg"/><Relationship Id="rId81" Type="http://schemas.openxmlformats.org/officeDocument/2006/relationships/image" Target="../media/14ba146e_ce2b_11f0_a80d_047c1617b143_ab7d8ff4_d05b_11f0_a810_047c1617b14381.jpeg"/><Relationship Id="rId82" Type="http://schemas.openxmlformats.org/officeDocument/2006/relationships/image" Target="../media/14ba1470_ce2b_11f0_a80d_047c1617b143_ab7d8ff5_d05b_11f0_a810_047c1617b14382.jpeg"/><Relationship Id="rId83" Type="http://schemas.openxmlformats.org/officeDocument/2006/relationships/image" Target="../media/f97c4dcc_e161_11f0_a826_047c1617b143_0a6f3ac6_310d_11f1_a89b_047c1617b14383.jpeg"/><Relationship Id="rId84" Type="http://schemas.openxmlformats.org/officeDocument/2006/relationships/image" Target="../media/fad72a4f_e167_11f0_a826_047c1617b143_0a6f3ac9_310d_11f1_a89b_047c1617b1438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819909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J6*246.96</f>
        <v>0</v>
      </c>
      <c r="L6" s="5"/>
    </row>
    <row r="7" spans="1:12" customHeight="1" ht="105" outlineLevel="5">
      <c r="A7" s="1"/>
      <c r="B7" s="1">
        <v>819910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J7*298.41</f>
        <v>0</v>
      </c>
      <c r="L7" s="5"/>
    </row>
    <row r="8" spans="1:12" customHeight="1" ht="105" outlineLevel="5">
      <c r="A8" s="1"/>
      <c r="B8" s="1">
        <v>819911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J8*355.74</f>
        <v>0</v>
      </c>
      <c r="L8" s="5"/>
    </row>
    <row r="9" spans="1:12" customHeight="1" ht="105" outlineLevel="5">
      <c r="A9" s="1"/>
      <c r="B9" s="1">
        <v>819912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J9*583.59</f>
        <v>0</v>
      </c>
      <c r="L9" s="5"/>
    </row>
    <row r="10" spans="1:12" customHeight="1" ht="105" outlineLevel="5">
      <c r="A10" s="1"/>
      <c r="B10" s="1">
        <v>819913</v>
      </c>
      <c r="C10" s="1" t="s">
        <v>31</v>
      </c>
      <c r="D10" s="1" t="s">
        <v>32</v>
      </c>
      <c r="E10" s="2" t="s">
        <v>33</v>
      </c>
      <c r="F10" s="2" t="s">
        <v>34</v>
      </c>
      <c r="G10" s="2" t="s">
        <v>35</v>
      </c>
      <c r="H10" s="2">
        <v>0</v>
      </c>
      <c r="I10" s="1">
        <v>0</v>
      </c>
      <c r="J10" s="3" t="s">
        <v>18</v>
      </c>
      <c r="K10" s="2" t="str">
        <f>J10*252.84</f>
        <v>0</v>
      </c>
      <c r="L10" s="5"/>
    </row>
    <row r="11" spans="1:12" customHeight="1" ht="105" outlineLevel="5">
      <c r="A11" s="1"/>
      <c r="B11" s="1">
        <v>819914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18</v>
      </c>
      <c r="K11" s="2" t="str">
        <f>J11*351.33</f>
        <v>0</v>
      </c>
      <c r="L11" s="5"/>
    </row>
    <row r="12" spans="1:12" customHeight="1" ht="105" outlineLevel="5">
      <c r="A12" s="1"/>
      <c r="B12" s="1">
        <v>819915</v>
      </c>
      <c r="C12" s="1" t="s">
        <v>40</v>
      </c>
      <c r="D12" s="1" t="s">
        <v>41</v>
      </c>
      <c r="E12" s="2" t="s">
        <v>42</v>
      </c>
      <c r="F12" s="2" t="s">
        <v>26</v>
      </c>
      <c r="G12" s="2">
        <v>0</v>
      </c>
      <c r="H12" s="2">
        <v>0</v>
      </c>
      <c r="I12" s="1">
        <v>0</v>
      </c>
      <c r="J12" s="3" t="s">
        <v>18</v>
      </c>
      <c r="K12" s="2" t="str">
        <f>J12*355.74</f>
        <v>0</v>
      </c>
      <c r="L12" s="5"/>
    </row>
    <row r="13" spans="1:12" customHeight="1" ht="105" outlineLevel="5">
      <c r="A13" s="1"/>
      <c r="B13" s="1">
        <v>819916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18</v>
      </c>
      <c r="K13" s="2" t="str">
        <f>J13*483.63</f>
        <v>0</v>
      </c>
      <c r="L13" s="5"/>
    </row>
    <row r="14" spans="1:12" customHeight="1" ht="105" outlineLevel="5">
      <c r="A14" s="1"/>
      <c r="B14" s="1">
        <v>823146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18</v>
      </c>
      <c r="K14" s="2" t="str">
        <f>J14*289.59</f>
        <v>0</v>
      </c>
      <c r="L14" s="5"/>
    </row>
    <row r="15" spans="1:12" customHeight="1" ht="105" outlineLevel="5">
      <c r="A15" s="1"/>
      <c r="B15" s="1">
        <v>823147</v>
      </c>
      <c r="C15" s="1" t="s">
        <v>51</v>
      </c>
      <c r="D15" s="1" t="s">
        <v>52</v>
      </c>
      <c r="E15" s="2" t="s">
        <v>53</v>
      </c>
      <c r="F15" s="2" t="s">
        <v>54</v>
      </c>
      <c r="G15" s="2" t="s">
        <v>55</v>
      </c>
      <c r="H15" s="2">
        <v>0</v>
      </c>
      <c r="I15" s="1">
        <v>0</v>
      </c>
      <c r="J15" s="3" t="s">
        <v>18</v>
      </c>
      <c r="K15" s="2" t="str">
        <f>J15*837.90</f>
        <v>0</v>
      </c>
      <c r="L15" s="5"/>
    </row>
    <row r="16" spans="1:12" customHeight="1" ht="105" outlineLevel="5">
      <c r="A16" s="1"/>
      <c r="B16" s="1">
        <v>823148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55</v>
      </c>
      <c r="H16" s="2">
        <v>0</v>
      </c>
      <c r="I16" s="1">
        <v>0</v>
      </c>
      <c r="J16" s="3" t="s">
        <v>18</v>
      </c>
      <c r="K16" s="2" t="str">
        <f>J16*299.88</f>
        <v>0</v>
      </c>
      <c r="L16" s="5"/>
    </row>
    <row r="17" spans="1:12" customHeight="1" ht="105" outlineLevel="5">
      <c r="A17" s="1"/>
      <c r="B17" s="1">
        <v>823149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18</v>
      </c>
      <c r="K17" s="2" t="str">
        <f>J17*693.84</f>
        <v>0</v>
      </c>
      <c r="L17" s="5"/>
    </row>
    <row r="18" spans="1:12" customHeight="1" ht="105" outlineLevel="5">
      <c r="A18" s="1"/>
      <c r="B18" s="1">
        <v>823150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55</v>
      </c>
      <c r="H18" s="2">
        <v>0</v>
      </c>
      <c r="I18" s="1">
        <v>0</v>
      </c>
      <c r="J18" s="3" t="s">
        <v>18</v>
      </c>
      <c r="K18" s="2" t="str">
        <f>J18*282.24</f>
        <v>0</v>
      </c>
      <c r="L18" s="5"/>
    </row>
    <row r="19" spans="1:12" customHeight="1" ht="105" outlineLevel="5">
      <c r="A19" s="1"/>
      <c r="B19" s="1">
        <v>823151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6</v>
      </c>
      <c r="H19" s="2">
        <v>0</v>
      </c>
      <c r="I19" s="1">
        <v>0</v>
      </c>
      <c r="J19" s="3" t="s">
        <v>18</v>
      </c>
      <c r="K19" s="2" t="str">
        <f>J19*452.76</f>
        <v>0</v>
      </c>
      <c r="L19" s="5"/>
    </row>
    <row r="20" spans="1:12" customHeight="1" ht="105" outlineLevel="5">
      <c r="A20" s="1"/>
      <c r="B20" s="1">
        <v>823152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55</v>
      </c>
      <c r="H20" s="2">
        <v>0</v>
      </c>
      <c r="I20" s="1">
        <v>0</v>
      </c>
      <c r="J20" s="3" t="s">
        <v>18</v>
      </c>
      <c r="K20" s="2" t="str">
        <f>J20*792.33</f>
        <v>0</v>
      </c>
      <c r="L20" s="5"/>
    </row>
    <row r="21" spans="1:12" customHeight="1" ht="105" outlineLevel="5">
      <c r="A21" s="1"/>
      <c r="B21" s="1">
        <v>823153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7</v>
      </c>
      <c r="H21" s="2">
        <v>0</v>
      </c>
      <c r="I21" s="1">
        <v>0</v>
      </c>
      <c r="J21" s="3" t="s">
        <v>18</v>
      </c>
      <c r="K21" s="2" t="str">
        <f>J21*1005.48</f>
        <v>0</v>
      </c>
      <c r="L21" s="5"/>
    </row>
    <row r="22" spans="1:12" customHeight="1" ht="105" outlineLevel="5">
      <c r="A22" s="1"/>
      <c r="B22" s="1">
        <v>823154</v>
      </c>
      <c r="C22" s="1" t="s">
        <v>80</v>
      </c>
      <c r="D22" s="1" t="s">
        <v>81</v>
      </c>
      <c r="E22" s="2" t="s">
        <v>82</v>
      </c>
      <c r="F22" s="2" t="s">
        <v>83</v>
      </c>
      <c r="G22" s="2" t="s">
        <v>84</v>
      </c>
      <c r="H22" s="2">
        <v>0</v>
      </c>
      <c r="I22" s="1">
        <v>0</v>
      </c>
      <c r="J22" s="3" t="s">
        <v>18</v>
      </c>
      <c r="K22" s="2" t="str">
        <f>J22*643.86</f>
        <v>0</v>
      </c>
      <c r="L22" s="5"/>
    </row>
    <row r="23" spans="1:12" customHeight="1" ht="105" outlineLevel="5">
      <c r="A23" s="1"/>
      <c r="B23" s="1">
        <v>823155</v>
      </c>
      <c r="C23" s="1" t="s">
        <v>85</v>
      </c>
      <c r="D23" s="1" t="s">
        <v>86</v>
      </c>
      <c r="E23" s="2" t="s">
        <v>87</v>
      </c>
      <c r="F23" s="2" t="s">
        <v>83</v>
      </c>
      <c r="G23" s="2">
        <v>8</v>
      </c>
      <c r="H23" s="2">
        <v>0</v>
      </c>
      <c r="I23" s="1">
        <v>0</v>
      </c>
      <c r="J23" s="3" t="s">
        <v>18</v>
      </c>
      <c r="K23" s="2" t="str">
        <f>J23*643.86</f>
        <v>0</v>
      </c>
      <c r="L23" s="5"/>
    </row>
    <row r="24" spans="1:12" customHeight="1" ht="105" outlineLevel="5">
      <c r="A24" s="1"/>
      <c r="B24" s="1">
        <v>823156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55</v>
      </c>
      <c r="H24" s="2">
        <v>0</v>
      </c>
      <c r="I24" s="1">
        <v>0</v>
      </c>
      <c r="J24" s="3" t="s">
        <v>18</v>
      </c>
      <c r="K24" s="2" t="str">
        <f>J24*695.31</f>
        <v>0</v>
      </c>
      <c r="L24" s="5"/>
    </row>
    <row r="25" spans="1:12" customHeight="1" ht="105" outlineLevel="5">
      <c r="A25" s="1"/>
      <c r="B25" s="1">
        <v>823157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55</v>
      </c>
      <c r="H25" s="2">
        <v>0</v>
      </c>
      <c r="I25" s="1">
        <v>0</v>
      </c>
      <c r="J25" s="3" t="s">
        <v>18</v>
      </c>
      <c r="K25" s="2" t="str">
        <f>J25*360.15</f>
        <v>0</v>
      </c>
      <c r="L25" s="5"/>
    </row>
    <row r="26" spans="1:12" customHeight="1" ht="105" outlineLevel="5">
      <c r="A26" s="1"/>
      <c r="B26" s="1">
        <v>823158</v>
      </c>
      <c r="C26" s="1" t="s">
        <v>96</v>
      </c>
      <c r="D26" s="1" t="s">
        <v>97</v>
      </c>
      <c r="E26" s="2" t="s">
        <v>98</v>
      </c>
      <c r="F26" s="2" t="s">
        <v>99</v>
      </c>
      <c r="G26" s="2" t="s">
        <v>55</v>
      </c>
      <c r="H26" s="2">
        <v>0</v>
      </c>
      <c r="I26" s="1">
        <v>0</v>
      </c>
      <c r="J26" s="3" t="s">
        <v>18</v>
      </c>
      <c r="K26" s="2" t="str">
        <f>J26*614.46</f>
        <v>0</v>
      </c>
      <c r="L26" s="5"/>
    </row>
    <row r="27" spans="1:12" customHeight="1" ht="105" outlineLevel="5">
      <c r="A27" s="1"/>
      <c r="B27" s="1">
        <v>823159</v>
      </c>
      <c r="C27" s="1" t="s">
        <v>100</v>
      </c>
      <c r="D27" s="1" t="s">
        <v>101</v>
      </c>
      <c r="E27" s="2" t="s">
        <v>102</v>
      </c>
      <c r="F27" s="2" t="s">
        <v>103</v>
      </c>
      <c r="G27" s="2" t="s">
        <v>84</v>
      </c>
      <c r="H27" s="2">
        <v>0</v>
      </c>
      <c r="I27" s="1">
        <v>0</v>
      </c>
      <c r="J27" s="3" t="s">
        <v>18</v>
      </c>
      <c r="K27" s="2" t="str">
        <f>J27*266.07</f>
        <v>0</v>
      </c>
      <c r="L27" s="5"/>
    </row>
    <row r="28" spans="1:12" customHeight="1" ht="105" outlineLevel="5">
      <c r="A28" s="1"/>
      <c r="B28" s="1">
        <v>823160</v>
      </c>
      <c r="C28" s="1" t="s">
        <v>104</v>
      </c>
      <c r="D28" s="1" t="s">
        <v>105</v>
      </c>
      <c r="E28" s="2" t="s">
        <v>106</v>
      </c>
      <c r="F28" s="2" t="s">
        <v>107</v>
      </c>
      <c r="G28" s="2" t="s">
        <v>55</v>
      </c>
      <c r="H28" s="2">
        <v>0</v>
      </c>
      <c r="I28" s="1">
        <v>0</v>
      </c>
      <c r="J28" s="3" t="s">
        <v>18</v>
      </c>
      <c r="K28" s="2" t="str">
        <f>J28*496.86</f>
        <v>0</v>
      </c>
      <c r="L28" s="5"/>
    </row>
    <row r="29" spans="1:12" customHeight="1" ht="105" outlineLevel="5">
      <c r="A29" s="1"/>
      <c r="B29" s="1">
        <v>823161</v>
      </c>
      <c r="C29" s="1" t="s">
        <v>108</v>
      </c>
      <c r="D29" s="1" t="s">
        <v>109</v>
      </c>
      <c r="E29" s="2" t="s">
        <v>110</v>
      </c>
      <c r="F29" s="2" t="s">
        <v>111</v>
      </c>
      <c r="G29" s="2" t="s">
        <v>55</v>
      </c>
      <c r="H29" s="2">
        <v>0</v>
      </c>
      <c r="I29" s="1">
        <v>0</v>
      </c>
      <c r="J29" s="3" t="s">
        <v>18</v>
      </c>
      <c r="K29" s="2" t="str">
        <f>J29*867.30</f>
        <v>0</v>
      </c>
      <c r="L29" s="5"/>
    </row>
    <row r="30" spans="1:12" customHeight="1" ht="105" outlineLevel="5">
      <c r="A30" s="1"/>
      <c r="B30" s="1">
        <v>823162</v>
      </c>
      <c r="C30" s="1" t="s">
        <v>112</v>
      </c>
      <c r="D30" s="1" t="s">
        <v>113</v>
      </c>
      <c r="E30" s="2" t="s">
        <v>114</v>
      </c>
      <c r="F30" s="2" t="s">
        <v>115</v>
      </c>
      <c r="G30" s="2" t="s">
        <v>55</v>
      </c>
      <c r="H30" s="2">
        <v>0</v>
      </c>
      <c r="I30" s="1">
        <v>0</v>
      </c>
      <c r="J30" s="3" t="s">
        <v>18</v>
      </c>
      <c r="K30" s="2" t="str">
        <f>J30*443.94</f>
        <v>0</v>
      </c>
      <c r="L30" s="5"/>
    </row>
    <row r="31" spans="1:12" customHeight="1" ht="105" outlineLevel="5">
      <c r="A31" s="1"/>
      <c r="B31" s="1">
        <v>823163</v>
      </c>
      <c r="C31" s="1" t="s">
        <v>116</v>
      </c>
      <c r="D31" s="1" t="s">
        <v>117</v>
      </c>
      <c r="E31" s="2" t="s">
        <v>118</v>
      </c>
      <c r="F31" s="2" t="s">
        <v>119</v>
      </c>
      <c r="G31" s="2" t="s">
        <v>55</v>
      </c>
      <c r="H31" s="2">
        <v>0</v>
      </c>
      <c r="I31" s="1">
        <v>0</v>
      </c>
      <c r="J31" s="3" t="s">
        <v>18</v>
      </c>
      <c r="K31" s="2" t="str">
        <f>J31*408.66</f>
        <v>0</v>
      </c>
      <c r="L31" s="5"/>
    </row>
    <row r="32" spans="1:12" customHeight="1" ht="105" outlineLevel="5">
      <c r="A32" s="1"/>
      <c r="B32" s="1">
        <v>823164</v>
      </c>
      <c r="C32" s="1" t="s">
        <v>120</v>
      </c>
      <c r="D32" s="1" t="s">
        <v>121</v>
      </c>
      <c r="E32" s="2" t="s">
        <v>122</v>
      </c>
      <c r="F32" s="2" t="s">
        <v>123</v>
      </c>
      <c r="G32" s="2" t="s">
        <v>55</v>
      </c>
      <c r="H32" s="2">
        <v>0</v>
      </c>
      <c r="I32" s="1">
        <v>0</v>
      </c>
      <c r="J32" s="3" t="s">
        <v>18</v>
      </c>
      <c r="K32" s="2" t="str">
        <f>J32*735.00</f>
        <v>0</v>
      </c>
      <c r="L32" s="5"/>
    </row>
    <row r="33" spans="1:12" customHeight="1" ht="105" outlineLevel="5">
      <c r="A33" s="1"/>
      <c r="B33" s="1">
        <v>823165</v>
      </c>
      <c r="C33" s="1" t="s">
        <v>124</v>
      </c>
      <c r="D33" s="1" t="s">
        <v>125</v>
      </c>
      <c r="E33" s="2" t="s">
        <v>126</v>
      </c>
      <c r="F33" s="2" t="s">
        <v>127</v>
      </c>
      <c r="G33" s="2">
        <v>9</v>
      </c>
      <c r="H33" s="2">
        <v>0</v>
      </c>
      <c r="I33" s="1">
        <v>0</v>
      </c>
      <c r="J33" s="3" t="s">
        <v>18</v>
      </c>
      <c r="K33" s="2" t="str">
        <f>J33*1264.20</f>
        <v>0</v>
      </c>
      <c r="L33" s="5"/>
    </row>
    <row r="34" spans="1:12" customHeight="1" ht="105" outlineLevel="5">
      <c r="A34" s="1"/>
      <c r="B34" s="1">
        <v>823166</v>
      </c>
      <c r="C34" s="1" t="s">
        <v>128</v>
      </c>
      <c r="D34" s="1" t="s">
        <v>129</v>
      </c>
      <c r="E34" s="2" t="s">
        <v>130</v>
      </c>
      <c r="F34" s="2" t="s">
        <v>131</v>
      </c>
      <c r="G34" s="2">
        <v>8</v>
      </c>
      <c r="H34" s="2">
        <v>0</v>
      </c>
      <c r="I34" s="1">
        <v>0</v>
      </c>
      <c r="J34" s="3" t="s">
        <v>18</v>
      </c>
      <c r="K34" s="2" t="str">
        <f>J34*1930.11</f>
        <v>0</v>
      </c>
      <c r="L34" s="5"/>
    </row>
    <row r="35" spans="1:12" customHeight="1" ht="105" outlineLevel="5">
      <c r="A35" s="1"/>
      <c r="B35" s="1">
        <v>823167</v>
      </c>
      <c r="C35" s="1" t="s">
        <v>132</v>
      </c>
      <c r="D35" s="1" t="s">
        <v>133</v>
      </c>
      <c r="E35" s="2" t="s">
        <v>134</v>
      </c>
      <c r="F35" s="2" t="s">
        <v>135</v>
      </c>
      <c r="G35" s="2" t="s">
        <v>55</v>
      </c>
      <c r="H35" s="2">
        <v>0</v>
      </c>
      <c r="I35" s="1">
        <v>0</v>
      </c>
      <c r="J35" s="3" t="s">
        <v>18</v>
      </c>
      <c r="K35" s="2" t="str">
        <f>J35*624.75</f>
        <v>0</v>
      </c>
      <c r="L35" s="5"/>
    </row>
    <row r="36" spans="1:12" customHeight="1" ht="105" outlineLevel="5">
      <c r="A36" s="1"/>
      <c r="B36" s="1">
        <v>823168</v>
      </c>
      <c r="C36" s="1" t="s">
        <v>136</v>
      </c>
      <c r="D36" s="1" t="s">
        <v>137</v>
      </c>
      <c r="E36" s="2" t="s">
        <v>138</v>
      </c>
      <c r="F36" s="2" t="s">
        <v>139</v>
      </c>
      <c r="G36" s="2">
        <v>9</v>
      </c>
      <c r="H36" s="2">
        <v>0</v>
      </c>
      <c r="I36" s="1">
        <v>0</v>
      </c>
      <c r="J36" s="3" t="s">
        <v>18</v>
      </c>
      <c r="K36" s="2" t="str">
        <f>J36*999.60</f>
        <v>0</v>
      </c>
      <c r="L36" s="5"/>
    </row>
    <row r="37" spans="1:12" customHeight="1" ht="105" outlineLevel="5">
      <c r="A37" s="1"/>
      <c r="B37" s="1">
        <v>823169</v>
      </c>
      <c r="C37" s="1" t="s">
        <v>140</v>
      </c>
      <c r="D37" s="1" t="s">
        <v>141</v>
      </c>
      <c r="E37" s="2" t="s">
        <v>142</v>
      </c>
      <c r="F37" s="2" t="s">
        <v>143</v>
      </c>
      <c r="G37" s="2">
        <v>8</v>
      </c>
      <c r="H37" s="2">
        <v>0</v>
      </c>
      <c r="I37" s="1">
        <v>0</v>
      </c>
      <c r="J37" s="3" t="s">
        <v>18</v>
      </c>
      <c r="K37" s="2" t="str">
        <f>J37*1074.57</f>
        <v>0</v>
      </c>
      <c r="L37" s="5"/>
    </row>
    <row r="38" spans="1:12" customHeight="1" ht="105" outlineLevel="5">
      <c r="A38" s="1"/>
      <c r="B38" s="1">
        <v>823170</v>
      </c>
      <c r="C38" s="1" t="s">
        <v>144</v>
      </c>
      <c r="D38" s="1" t="s">
        <v>145</v>
      </c>
      <c r="E38" s="2" t="s">
        <v>146</v>
      </c>
      <c r="F38" s="2" t="s">
        <v>147</v>
      </c>
      <c r="G38" s="2" t="s">
        <v>55</v>
      </c>
      <c r="H38" s="2">
        <v>0</v>
      </c>
      <c r="I38" s="1">
        <v>0</v>
      </c>
      <c r="J38" s="3" t="s">
        <v>18</v>
      </c>
      <c r="K38" s="2" t="str">
        <f>J38*527.73</f>
        <v>0</v>
      </c>
      <c r="L38" s="5"/>
    </row>
    <row r="39" spans="1:12" customHeight="1" ht="105" outlineLevel="5">
      <c r="A39" s="1"/>
      <c r="B39" s="1">
        <v>823171</v>
      </c>
      <c r="C39" s="1" t="s">
        <v>148</v>
      </c>
      <c r="D39" s="1" t="s">
        <v>149</v>
      </c>
      <c r="E39" s="2" t="s">
        <v>150</v>
      </c>
      <c r="F39" s="2" t="s">
        <v>151</v>
      </c>
      <c r="G39" s="2">
        <v>10</v>
      </c>
      <c r="H39" s="2">
        <v>0</v>
      </c>
      <c r="I39" s="1">
        <v>0</v>
      </c>
      <c r="J39" s="3" t="s">
        <v>18</v>
      </c>
      <c r="K39" s="2" t="str">
        <f>J39*858.48</f>
        <v>0</v>
      </c>
      <c r="L39" s="5"/>
    </row>
    <row r="40" spans="1:12" customHeight="1" ht="105" outlineLevel="5">
      <c r="A40" s="1"/>
      <c r="B40" s="1">
        <v>823172</v>
      </c>
      <c r="C40" s="1" t="s">
        <v>152</v>
      </c>
      <c r="D40" s="1" t="s">
        <v>153</v>
      </c>
      <c r="E40" s="2" t="s">
        <v>154</v>
      </c>
      <c r="F40" s="2" t="s">
        <v>155</v>
      </c>
      <c r="G40" s="2">
        <v>9</v>
      </c>
      <c r="H40" s="2">
        <v>0</v>
      </c>
      <c r="I40" s="1">
        <v>0</v>
      </c>
      <c r="J40" s="3" t="s">
        <v>18</v>
      </c>
      <c r="K40" s="2" t="str">
        <f>J40*1198.05</f>
        <v>0</v>
      </c>
      <c r="L40" s="5"/>
    </row>
    <row r="41" spans="1:12" customHeight="1" ht="105" outlineLevel="5">
      <c r="A41" s="1"/>
      <c r="B41" s="1">
        <v>823173</v>
      </c>
      <c r="C41" s="1" t="s">
        <v>156</v>
      </c>
      <c r="D41" s="1" t="s">
        <v>157</v>
      </c>
      <c r="E41" s="2" t="s">
        <v>158</v>
      </c>
      <c r="F41" s="2" t="s">
        <v>159</v>
      </c>
      <c r="G41" s="2">
        <v>4</v>
      </c>
      <c r="H41" s="2">
        <v>0</v>
      </c>
      <c r="I41" s="1">
        <v>0</v>
      </c>
      <c r="J41" s="3" t="s">
        <v>18</v>
      </c>
      <c r="K41" s="2" t="str">
        <f>J41*740.88</f>
        <v>0</v>
      </c>
      <c r="L41" s="5"/>
    </row>
    <row r="42" spans="1:12" customHeight="1" ht="105" outlineLevel="5">
      <c r="A42" s="1"/>
      <c r="B42" s="1">
        <v>857754</v>
      </c>
      <c r="C42" s="1" t="s">
        <v>160</v>
      </c>
      <c r="D42" s="1" t="s">
        <v>161</v>
      </c>
      <c r="E42" s="2" t="s">
        <v>162</v>
      </c>
      <c r="F42" s="2" t="s">
        <v>163</v>
      </c>
      <c r="G42" s="2">
        <v>0</v>
      </c>
      <c r="H42" s="2">
        <v>0</v>
      </c>
      <c r="I42" s="1">
        <v>0</v>
      </c>
      <c r="J42" s="3" t="s">
        <v>18</v>
      </c>
      <c r="K42" s="2" t="str">
        <f>J42*1674.33</f>
        <v>0</v>
      </c>
      <c r="L42" s="5"/>
    </row>
    <row r="43" spans="1:12" customHeight="1" ht="105" outlineLevel="5">
      <c r="A43" s="1"/>
      <c r="B43" s="1">
        <v>868488</v>
      </c>
      <c r="C43" s="1" t="s">
        <v>164</v>
      </c>
      <c r="D43" s="1" t="s">
        <v>165</v>
      </c>
      <c r="E43" s="2" t="s">
        <v>166</v>
      </c>
      <c r="F43" s="2" t="s">
        <v>167</v>
      </c>
      <c r="G43" s="2">
        <v>0</v>
      </c>
      <c r="H43" s="2">
        <v>0</v>
      </c>
      <c r="I43" s="1">
        <v>0</v>
      </c>
      <c r="J43" s="3" t="s">
        <v>18</v>
      </c>
      <c r="K43" s="2" t="str">
        <f>J43*1418.55</f>
        <v>0</v>
      </c>
      <c r="L43" s="5"/>
    </row>
    <row r="44" spans="1:12" customHeight="1" ht="105" outlineLevel="5">
      <c r="A44" s="1"/>
      <c r="B44" s="1">
        <v>868489</v>
      </c>
      <c r="C44" s="1" t="s">
        <v>168</v>
      </c>
      <c r="D44" s="1" t="s">
        <v>169</v>
      </c>
      <c r="E44" s="2" t="s">
        <v>170</v>
      </c>
      <c r="F44" s="2" t="s">
        <v>171</v>
      </c>
      <c r="G44" s="2">
        <v>0</v>
      </c>
      <c r="H44" s="2">
        <v>0</v>
      </c>
      <c r="I44" s="1">
        <v>0</v>
      </c>
      <c r="J44" s="3" t="s">
        <v>18</v>
      </c>
      <c r="K44" s="2" t="str">
        <f>J44*1683.15</f>
        <v>0</v>
      </c>
      <c r="L44" s="5"/>
    </row>
    <row r="45" spans="1:12" customHeight="1" ht="105" outlineLevel="5">
      <c r="A45" s="1"/>
      <c r="B45" s="1">
        <v>868531</v>
      </c>
      <c r="C45" s="1" t="s">
        <v>172</v>
      </c>
      <c r="D45" s="1" t="s">
        <v>173</v>
      </c>
      <c r="E45" s="2" t="s">
        <v>174</v>
      </c>
      <c r="F45" s="2" t="s">
        <v>175</v>
      </c>
      <c r="G45" s="2">
        <v>0</v>
      </c>
      <c r="H45" s="2">
        <v>0</v>
      </c>
      <c r="I45" s="1">
        <v>0</v>
      </c>
      <c r="J45" s="3" t="s">
        <v>18</v>
      </c>
      <c r="K45" s="2" t="str">
        <f>J45*1540.56</f>
        <v>0</v>
      </c>
      <c r="L45" s="5"/>
    </row>
    <row r="46" spans="1:12" customHeight="1" ht="105" outlineLevel="5">
      <c r="A46" s="1"/>
      <c r="B46" s="1">
        <v>868532</v>
      </c>
      <c r="C46" s="1" t="s">
        <v>176</v>
      </c>
      <c r="D46" s="1" t="s">
        <v>177</v>
      </c>
      <c r="E46" s="2" t="s">
        <v>178</v>
      </c>
      <c r="F46" s="2" t="s">
        <v>179</v>
      </c>
      <c r="G46" s="2">
        <v>0</v>
      </c>
      <c r="H46" s="2">
        <v>0</v>
      </c>
      <c r="I46" s="1">
        <v>0</v>
      </c>
      <c r="J46" s="3" t="s">
        <v>18</v>
      </c>
      <c r="K46" s="2" t="str">
        <f>J46*1086.33</f>
        <v>0</v>
      </c>
      <c r="L46" s="5"/>
    </row>
    <row r="47" spans="1:12" customHeight="1" ht="105" outlineLevel="5">
      <c r="A47" s="1"/>
      <c r="B47" s="1">
        <v>868533</v>
      </c>
      <c r="C47" s="1" t="s">
        <v>180</v>
      </c>
      <c r="D47" s="1" t="s">
        <v>181</v>
      </c>
      <c r="E47" s="2" t="s">
        <v>182</v>
      </c>
      <c r="F47" s="2" t="s">
        <v>183</v>
      </c>
      <c r="G47" s="2">
        <v>0</v>
      </c>
      <c r="H47" s="2">
        <v>0</v>
      </c>
      <c r="I47" s="1">
        <v>0</v>
      </c>
      <c r="J47" s="3" t="s">
        <v>18</v>
      </c>
      <c r="K47" s="2" t="str">
        <f>J47*1212.75</f>
        <v>0</v>
      </c>
      <c r="L47" s="5"/>
    </row>
    <row r="48" spans="1:12" customHeight="1" ht="105" outlineLevel="5">
      <c r="A48" s="1"/>
      <c r="B48" s="1">
        <v>868534</v>
      </c>
      <c r="C48" s="1" t="s">
        <v>184</v>
      </c>
      <c r="D48" s="1" t="s">
        <v>185</v>
      </c>
      <c r="E48" s="2" t="s">
        <v>186</v>
      </c>
      <c r="F48" s="2" t="s">
        <v>187</v>
      </c>
      <c r="G48" s="2">
        <v>0</v>
      </c>
      <c r="H48" s="2">
        <v>0</v>
      </c>
      <c r="I48" s="1">
        <v>0</v>
      </c>
      <c r="J48" s="3" t="s">
        <v>18</v>
      </c>
      <c r="K48" s="2" t="str">
        <f>J48*1862.49</f>
        <v>0</v>
      </c>
      <c r="L48" s="5"/>
    </row>
    <row r="49" spans="1:12" customHeight="1" ht="105" outlineLevel="5">
      <c r="A49" s="1"/>
      <c r="B49" s="1">
        <v>885096</v>
      </c>
      <c r="C49" s="1" t="s">
        <v>188</v>
      </c>
      <c r="D49" s="1" t="s">
        <v>189</v>
      </c>
      <c r="E49" s="2" t="s">
        <v>190</v>
      </c>
      <c r="F49" s="2" t="s">
        <v>191</v>
      </c>
      <c r="G49" s="2" t="s">
        <v>35</v>
      </c>
      <c r="H49" s="2">
        <v>0</v>
      </c>
      <c r="I49" s="1">
        <v>0</v>
      </c>
      <c r="J49" s="3" t="s">
        <v>18</v>
      </c>
      <c r="K49" s="2" t="str">
        <f>J49*154.35</f>
        <v>0</v>
      </c>
      <c r="L49" s="5"/>
    </row>
    <row r="50" spans="1:12" customHeight="1" ht="105" outlineLevel="5">
      <c r="A50" s="1"/>
      <c r="B50" s="1">
        <v>885097</v>
      </c>
      <c r="C50" s="1" t="s">
        <v>192</v>
      </c>
      <c r="D50" s="1" t="s">
        <v>193</v>
      </c>
      <c r="E50" s="2" t="s">
        <v>194</v>
      </c>
      <c r="F50" s="2" t="s">
        <v>17</v>
      </c>
      <c r="G50" s="2" t="s">
        <v>195</v>
      </c>
      <c r="H50" s="2">
        <v>0</v>
      </c>
      <c r="I50" s="1">
        <v>0</v>
      </c>
      <c r="J50" s="3" t="s">
        <v>18</v>
      </c>
      <c r="K50" s="2" t="str">
        <f>J50*246.96</f>
        <v>0</v>
      </c>
      <c r="L50" s="5"/>
    </row>
    <row r="51" spans="1:12" customHeight="1" ht="105" outlineLevel="5">
      <c r="A51" s="1"/>
      <c r="B51" s="1">
        <v>885098</v>
      </c>
      <c r="C51" s="1" t="s">
        <v>196</v>
      </c>
      <c r="D51" s="1" t="s">
        <v>197</v>
      </c>
      <c r="E51" s="2" t="s">
        <v>198</v>
      </c>
      <c r="F51" s="2" t="s">
        <v>199</v>
      </c>
      <c r="G51" s="2" t="s">
        <v>84</v>
      </c>
      <c r="H51" s="2">
        <v>0</v>
      </c>
      <c r="I51" s="1">
        <v>0</v>
      </c>
      <c r="J51" s="3" t="s">
        <v>18</v>
      </c>
      <c r="K51" s="2" t="str">
        <f>J51*417.48</f>
        <v>0</v>
      </c>
      <c r="L51" s="5"/>
    </row>
    <row r="52" spans="1:12" customHeight="1" ht="105" outlineLevel="5">
      <c r="A52" s="1"/>
      <c r="B52" s="1">
        <v>885099</v>
      </c>
      <c r="C52" s="1" t="s">
        <v>200</v>
      </c>
      <c r="D52" s="1" t="s">
        <v>201</v>
      </c>
      <c r="E52" s="2" t="s">
        <v>202</v>
      </c>
      <c r="F52" s="2" t="s">
        <v>203</v>
      </c>
      <c r="G52" s="2" t="s">
        <v>84</v>
      </c>
      <c r="H52" s="2">
        <v>0</v>
      </c>
      <c r="I52" s="1">
        <v>0</v>
      </c>
      <c r="J52" s="3" t="s">
        <v>18</v>
      </c>
      <c r="K52" s="2" t="str">
        <f>J52*160.23</f>
        <v>0</v>
      </c>
      <c r="L52" s="5"/>
    </row>
    <row r="53" spans="1:12" customHeight="1" ht="105" outlineLevel="5">
      <c r="A53" s="1"/>
      <c r="B53" s="1">
        <v>885100</v>
      </c>
      <c r="C53" s="1" t="s">
        <v>204</v>
      </c>
      <c r="D53" s="1" t="s">
        <v>205</v>
      </c>
      <c r="E53" s="2" t="s">
        <v>206</v>
      </c>
      <c r="F53" s="2" t="s">
        <v>207</v>
      </c>
      <c r="G53" s="2" t="s">
        <v>35</v>
      </c>
      <c r="H53" s="2">
        <v>0</v>
      </c>
      <c r="I53" s="1">
        <v>0</v>
      </c>
      <c r="J53" s="3" t="s">
        <v>18</v>
      </c>
      <c r="K53" s="2" t="str">
        <f>J53*267.54</f>
        <v>0</v>
      </c>
      <c r="L53" s="5"/>
    </row>
    <row r="54" spans="1:12" customHeight="1" ht="105" outlineLevel="5">
      <c r="A54" s="1"/>
      <c r="B54" s="1">
        <v>885101</v>
      </c>
      <c r="C54" s="1" t="s">
        <v>208</v>
      </c>
      <c r="D54" s="1" t="s">
        <v>209</v>
      </c>
      <c r="E54" s="2" t="s">
        <v>210</v>
      </c>
      <c r="F54" s="2" t="s">
        <v>211</v>
      </c>
      <c r="G54" s="2" t="s">
        <v>84</v>
      </c>
      <c r="H54" s="2">
        <v>0</v>
      </c>
      <c r="I54" s="1">
        <v>0</v>
      </c>
      <c r="J54" s="3" t="s">
        <v>18</v>
      </c>
      <c r="K54" s="2" t="str">
        <f>J54*402.78</f>
        <v>0</v>
      </c>
      <c r="L54" s="5"/>
    </row>
    <row r="55" spans="1:12" customHeight="1" ht="105" outlineLevel="5">
      <c r="A55" s="1"/>
      <c r="B55" s="1">
        <v>885115</v>
      </c>
      <c r="C55" s="1" t="s">
        <v>212</v>
      </c>
      <c r="D55" s="1" t="s">
        <v>213</v>
      </c>
      <c r="E55" s="2" t="s">
        <v>214</v>
      </c>
      <c r="F55" s="2" t="s">
        <v>215</v>
      </c>
      <c r="G55" s="2" t="s">
        <v>84</v>
      </c>
      <c r="H55" s="2">
        <v>0</v>
      </c>
      <c r="I55" s="1">
        <v>0</v>
      </c>
      <c r="J55" s="3" t="s">
        <v>18</v>
      </c>
      <c r="K55" s="2" t="str">
        <f>J55*470.40</f>
        <v>0</v>
      </c>
      <c r="L55" s="5"/>
    </row>
    <row r="56" spans="1:12" customHeight="1" ht="105" outlineLevel="5">
      <c r="A56" s="1"/>
      <c r="B56" s="1">
        <v>885116</v>
      </c>
      <c r="C56" s="1" t="s">
        <v>216</v>
      </c>
      <c r="D56" s="1" t="s">
        <v>217</v>
      </c>
      <c r="E56" s="2" t="s">
        <v>218</v>
      </c>
      <c r="F56" s="2" t="s">
        <v>219</v>
      </c>
      <c r="G56" s="2" t="s">
        <v>55</v>
      </c>
      <c r="H56" s="2">
        <v>0</v>
      </c>
      <c r="I56" s="1">
        <v>0</v>
      </c>
      <c r="J56" s="3" t="s">
        <v>18</v>
      </c>
      <c r="K56" s="2" t="str">
        <f>J56*654.15</f>
        <v>0</v>
      </c>
      <c r="L56" s="5"/>
    </row>
    <row r="57" spans="1:12" outlineLevel="3">
      <c r="A57" s="9" t="s">
        <v>220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5"/>
    </row>
    <row r="58" spans="1:12" customHeight="1" ht="105" outlineLevel="5">
      <c r="A58" s="1"/>
      <c r="B58" s="1">
        <v>954169</v>
      </c>
      <c r="C58" s="1" t="s">
        <v>221</v>
      </c>
      <c r="D58" s="1" t="s">
        <v>222</v>
      </c>
      <c r="E58" s="2" t="s">
        <v>223</v>
      </c>
      <c r="F58" s="2" t="s">
        <v>224</v>
      </c>
      <c r="G58" s="2" t="s">
        <v>84</v>
      </c>
      <c r="H58" s="2">
        <v>0</v>
      </c>
      <c r="I58" s="1">
        <v>0</v>
      </c>
      <c r="J58" s="3" t="s">
        <v>18</v>
      </c>
      <c r="K58" s="2" t="str">
        <f>J58*320.45</f>
        <v>0</v>
      </c>
      <c r="L58" s="5"/>
    </row>
    <row r="59" spans="1:12" customHeight="1" ht="105" outlineLevel="5">
      <c r="A59" s="1"/>
      <c r="B59" s="1">
        <v>954170</v>
      </c>
      <c r="C59" s="1" t="s">
        <v>225</v>
      </c>
      <c r="D59" s="1" t="s">
        <v>226</v>
      </c>
      <c r="E59" s="2" t="s">
        <v>227</v>
      </c>
      <c r="F59" s="2" t="s">
        <v>228</v>
      </c>
      <c r="G59" s="2" t="s">
        <v>55</v>
      </c>
      <c r="H59" s="2">
        <v>0</v>
      </c>
      <c r="I59" s="1">
        <v>0</v>
      </c>
      <c r="J59" s="3" t="s">
        <v>18</v>
      </c>
      <c r="K59" s="2" t="str">
        <f>J59*512.21</f>
        <v>0</v>
      </c>
      <c r="L59" s="5"/>
    </row>
    <row r="60" spans="1:12" customHeight="1" ht="105" outlineLevel="5">
      <c r="A60" s="1"/>
      <c r="B60" s="1">
        <v>954171</v>
      </c>
      <c r="C60" s="1" t="s">
        <v>229</v>
      </c>
      <c r="D60" s="1" t="s">
        <v>230</v>
      </c>
      <c r="E60" s="2" t="s">
        <v>231</v>
      </c>
      <c r="F60" s="2" t="s">
        <v>232</v>
      </c>
      <c r="G60" s="2" t="s">
        <v>55</v>
      </c>
      <c r="H60" s="2">
        <v>0</v>
      </c>
      <c r="I60" s="1">
        <v>0</v>
      </c>
      <c r="J60" s="3" t="s">
        <v>18</v>
      </c>
      <c r="K60" s="2" t="str">
        <f>J60*768.31</f>
        <v>0</v>
      </c>
      <c r="L60" s="5"/>
    </row>
    <row r="61" spans="1:12" customHeight="1" ht="105" outlineLevel="5">
      <c r="A61" s="1"/>
      <c r="B61" s="1">
        <v>954172</v>
      </c>
      <c r="C61" s="1" t="s">
        <v>233</v>
      </c>
      <c r="D61" s="1" t="s">
        <v>234</v>
      </c>
      <c r="E61" s="2" t="s">
        <v>235</v>
      </c>
      <c r="F61" s="2" t="s">
        <v>236</v>
      </c>
      <c r="G61" s="2" t="s">
        <v>55</v>
      </c>
      <c r="H61" s="2">
        <v>0</v>
      </c>
      <c r="I61" s="1">
        <v>0</v>
      </c>
      <c r="J61" s="3" t="s">
        <v>18</v>
      </c>
      <c r="K61" s="2" t="str">
        <f>J61*1140.49</f>
        <v>0</v>
      </c>
      <c r="L61" s="5"/>
    </row>
    <row r="62" spans="1:12" customHeight="1" ht="105" outlineLevel="5">
      <c r="A62" s="1"/>
      <c r="B62" s="1">
        <v>954173</v>
      </c>
      <c r="C62" s="1" t="s">
        <v>237</v>
      </c>
      <c r="D62" s="1" t="s">
        <v>238</v>
      </c>
      <c r="E62" s="2" t="s">
        <v>239</v>
      </c>
      <c r="F62" s="2" t="s">
        <v>240</v>
      </c>
      <c r="G62" s="2" t="s">
        <v>55</v>
      </c>
      <c r="H62" s="2">
        <v>0</v>
      </c>
      <c r="I62" s="1">
        <v>0</v>
      </c>
      <c r="J62" s="3" t="s">
        <v>18</v>
      </c>
      <c r="K62" s="2" t="str">
        <f>J62*488.24</f>
        <v>0</v>
      </c>
      <c r="L62" s="5"/>
    </row>
    <row r="63" spans="1:12" customHeight="1" ht="105" outlineLevel="5">
      <c r="A63" s="1"/>
      <c r="B63" s="1">
        <v>954174</v>
      </c>
      <c r="C63" s="1" t="s">
        <v>241</v>
      </c>
      <c r="D63" s="1" t="s">
        <v>242</v>
      </c>
      <c r="E63" s="2" t="s">
        <v>243</v>
      </c>
      <c r="F63" s="2" t="s">
        <v>244</v>
      </c>
      <c r="G63" s="2" t="s">
        <v>55</v>
      </c>
      <c r="H63" s="2">
        <v>0</v>
      </c>
      <c r="I63" s="1">
        <v>0</v>
      </c>
      <c r="J63" s="3" t="s">
        <v>18</v>
      </c>
      <c r="K63" s="2" t="str">
        <f>J63*664.86</f>
        <v>0</v>
      </c>
      <c r="L63" s="5"/>
    </row>
    <row r="64" spans="1:12" customHeight="1" ht="105" outlineLevel="5">
      <c r="A64" s="1"/>
      <c r="B64" s="1">
        <v>954175</v>
      </c>
      <c r="C64" s="1" t="s">
        <v>245</v>
      </c>
      <c r="D64" s="1" t="s">
        <v>246</v>
      </c>
      <c r="E64" s="2" t="s">
        <v>247</v>
      </c>
      <c r="F64" s="2" t="s">
        <v>248</v>
      </c>
      <c r="G64" s="2">
        <v>10</v>
      </c>
      <c r="H64" s="2">
        <v>0</v>
      </c>
      <c r="I64" s="1">
        <v>0</v>
      </c>
      <c r="J64" s="3" t="s">
        <v>18</v>
      </c>
      <c r="K64" s="2" t="str">
        <f>J64*1031.99</f>
        <v>0</v>
      </c>
      <c r="L64" s="5"/>
    </row>
    <row r="65" spans="1:12" customHeight="1" ht="105" outlineLevel="5">
      <c r="A65" s="1"/>
      <c r="B65" s="1">
        <v>954176</v>
      </c>
      <c r="C65" s="1" t="s">
        <v>249</v>
      </c>
      <c r="D65" s="1" t="s">
        <v>250</v>
      </c>
      <c r="E65" s="2" t="s">
        <v>251</v>
      </c>
      <c r="F65" s="2" t="s">
        <v>252</v>
      </c>
      <c r="G65" s="2" t="s">
        <v>35</v>
      </c>
      <c r="H65" s="2">
        <v>0</v>
      </c>
      <c r="I65" s="1" t="s">
        <v>35</v>
      </c>
      <c r="J65" s="3" t="s">
        <v>18</v>
      </c>
      <c r="K65" s="2" t="str">
        <f>J65*244.75</f>
        <v>0</v>
      </c>
      <c r="L65" s="5"/>
    </row>
    <row r="66" spans="1:12" customHeight="1" ht="105" outlineLevel="5">
      <c r="A66" s="1"/>
      <c r="B66" s="1">
        <v>954177</v>
      </c>
      <c r="C66" s="1" t="s">
        <v>253</v>
      </c>
      <c r="D66" s="1" t="s">
        <v>254</v>
      </c>
      <c r="E66" s="2" t="s">
        <v>255</v>
      </c>
      <c r="F66" s="2" t="s">
        <v>256</v>
      </c>
      <c r="G66" s="2" t="s">
        <v>55</v>
      </c>
      <c r="H66" s="2">
        <v>0</v>
      </c>
      <c r="I66" s="1" t="s">
        <v>55</v>
      </c>
      <c r="J66" s="3" t="s">
        <v>18</v>
      </c>
      <c r="K66" s="2" t="str">
        <f>J66*348.20</f>
        <v>0</v>
      </c>
      <c r="L66" s="5"/>
    </row>
    <row r="67" spans="1:12" customHeight="1" ht="105" outlineLevel="5">
      <c r="A67" s="1"/>
      <c r="B67" s="1">
        <v>954178</v>
      </c>
      <c r="C67" s="1" t="s">
        <v>257</v>
      </c>
      <c r="D67" s="1" t="s">
        <v>258</v>
      </c>
      <c r="E67" s="2" t="s">
        <v>259</v>
      </c>
      <c r="F67" s="2" t="s">
        <v>260</v>
      </c>
      <c r="G67" s="2">
        <v>1</v>
      </c>
      <c r="H67" s="2">
        <v>0</v>
      </c>
      <c r="I67" s="1" t="s">
        <v>55</v>
      </c>
      <c r="J67" s="3" t="s">
        <v>18</v>
      </c>
      <c r="K67" s="2" t="str">
        <f>J67*372.17</f>
        <v>0</v>
      </c>
      <c r="L67" s="5"/>
    </row>
    <row r="68" spans="1:12" customHeight="1" ht="105" outlineLevel="5">
      <c r="A68" s="1"/>
      <c r="B68" s="1">
        <v>954179</v>
      </c>
      <c r="C68" s="1" t="s">
        <v>261</v>
      </c>
      <c r="D68" s="1" t="s">
        <v>262</v>
      </c>
      <c r="E68" s="2" t="s">
        <v>263</v>
      </c>
      <c r="F68" s="2" t="s">
        <v>260</v>
      </c>
      <c r="G68" s="2">
        <v>0</v>
      </c>
      <c r="H68" s="2">
        <v>0</v>
      </c>
      <c r="I68" s="1" t="s">
        <v>195</v>
      </c>
      <c r="J68" s="3" t="s">
        <v>18</v>
      </c>
      <c r="K68" s="2" t="str">
        <f>J68*372.17</f>
        <v>0</v>
      </c>
      <c r="L68" s="5"/>
    </row>
    <row r="69" spans="1:12" customHeight="1" ht="105" outlineLevel="5">
      <c r="A69" s="1"/>
      <c r="B69" s="1">
        <v>954180</v>
      </c>
      <c r="C69" s="1" t="s">
        <v>264</v>
      </c>
      <c r="D69" s="1" t="s">
        <v>265</v>
      </c>
      <c r="E69" s="2" t="s">
        <v>266</v>
      </c>
      <c r="F69" s="2" t="s">
        <v>267</v>
      </c>
      <c r="G69" s="2" t="s">
        <v>35</v>
      </c>
      <c r="H69" s="2">
        <v>0</v>
      </c>
      <c r="I69" s="1" t="s">
        <v>84</v>
      </c>
      <c r="J69" s="3" t="s">
        <v>18</v>
      </c>
      <c r="K69" s="2" t="str">
        <f>J69*567.72</f>
        <v>0</v>
      </c>
      <c r="L69" s="5"/>
    </row>
    <row r="70" spans="1:12" customHeight="1" ht="105" outlineLevel="5">
      <c r="A70" s="1"/>
      <c r="B70" s="1">
        <v>954181</v>
      </c>
      <c r="C70" s="1" t="s">
        <v>268</v>
      </c>
      <c r="D70" s="1" t="s">
        <v>269</v>
      </c>
      <c r="E70" s="2" t="s">
        <v>270</v>
      </c>
      <c r="F70" s="2" t="s">
        <v>271</v>
      </c>
      <c r="G70" s="2">
        <v>8</v>
      </c>
      <c r="H70" s="2">
        <v>0</v>
      </c>
      <c r="I70" s="1" t="s">
        <v>55</v>
      </c>
      <c r="J70" s="3" t="s">
        <v>18</v>
      </c>
      <c r="K70" s="2" t="str">
        <f>J70*817.52</f>
        <v>0</v>
      </c>
      <c r="L70" s="5"/>
    </row>
    <row r="71" spans="1:12" customHeight="1" ht="105" outlineLevel="5">
      <c r="A71" s="1"/>
      <c r="B71" s="1">
        <v>954182</v>
      </c>
      <c r="C71" s="1" t="s">
        <v>272</v>
      </c>
      <c r="D71" s="1" t="s">
        <v>273</v>
      </c>
      <c r="E71" s="2" t="s">
        <v>274</v>
      </c>
      <c r="F71" s="2" t="s">
        <v>275</v>
      </c>
      <c r="G71" s="2" t="s">
        <v>195</v>
      </c>
      <c r="H71" s="2">
        <v>0</v>
      </c>
      <c r="I71" s="1">
        <v>0</v>
      </c>
      <c r="J71" s="3" t="s">
        <v>18</v>
      </c>
      <c r="K71" s="2" t="str">
        <f>J71*213.21</f>
        <v>0</v>
      </c>
      <c r="L71" s="5"/>
    </row>
    <row r="72" spans="1:12" customHeight="1" ht="105" outlineLevel="5">
      <c r="A72" s="1"/>
      <c r="B72" s="1">
        <v>954183</v>
      </c>
      <c r="C72" s="1" t="s">
        <v>276</v>
      </c>
      <c r="D72" s="1" t="s">
        <v>277</v>
      </c>
      <c r="E72" s="2" t="s">
        <v>278</v>
      </c>
      <c r="F72" s="2" t="s">
        <v>279</v>
      </c>
      <c r="G72" s="2" t="s">
        <v>55</v>
      </c>
      <c r="H72" s="2">
        <v>0</v>
      </c>
      <c r="I72" s="1">
        <v>0</v>
      </c>
      <c r="J72" s="3" t="s">
        <v>18</v>
      </c>
      <c r="K72" s="2" t="str">
        <f>J72*304.05</f>
        <v>0</v>
      </c>
      <c r="L72" s="5"/>
    </row>
    <row r="73" spans="1:12" customHeight="1" ht="105" outlineLevel="5">
      <c r="A73" s="1"/>
      <c r="B73" s="1">
        <v>954184</v>
      </c>
      <c r="C73" s="1" t="s">
        <v>280</v>
      </c>
      <c r="D73" s="1" t="s">
        <v>281</v>
      </c>
      <c r="E73" s="2" t="s">
        <v>282</v>
      </c>
      <c r="F73" s="2" t="s">
        <v>283</v>
      </c>
      <c r="G73" s="2" t="s">
        <v>84</v>
      </c>
      <c r="H73" s="2">
        <v>0</v>
      </c>
      <c r="I73" s="1">
        <v>0</v>
      </c>
      <c r="J73" s="3" t="s">
        <v>18</v>
      </c>
      <c r="K73" s="2" t="str">
        <f>J73*344.42</f>
        <v>0</v>
      </c>
      <c r="L73" s="5"/>
    </row>
    <row r="74" spans="1:12" customHeight="1" ht="105" outlineLevel="5">
      <c r="A74" s="1"/>
      <c r="B74" s="1">
        <v>954185</v>
      </c>
      <c r="C74" s="1" t="s">
        <v>284</v>
      </c>
      <c r="D74" s="1" t="s">
        <v>285</v>
      </c>
      <c r="E74" s="2" t="s">
        <v>286</v>
      </c>
      <c r="F74" s="2" t="s">
        <v>287</v>
      </c>
      <c r="G74" s="2" t="s">
        <v>195</v>
      </c>
      <c r="H74" s="2">
        <v>0</v>
      </c>
      <c r="I74" s="1">
        <v>0</v>
      </c>
      <c r="J74" s="3" t="s">
        <v>18</v>
      </c>
      <c r="K74" s="2" t="str">
        <f>J74*333.06</f>
        <v>0</v>
      </c>
      <c r="L74" s="5"/>
    </row>
    <row r="75" spans="1:12" customHeight="1" ht="105" outlineLevel="5">
      <c r="A75" s="1"/>
      <c r="B75" s="1">
        <v>954186</v>
      </c>
      <c r="C75" s="1" t="s">
        <v>288</v>
      </c>
      <c r="D75" s="1" t="s">
        <v>289</v>
      </c>
      <c r="E75" s="2" t="s">
        <v>290</v>
      </c>
      <c r="F75" s="2" t="s">
        <v>291</v>
      </c>
      <c r="G75" s="2" t="s">
        <v>35</v>
      </c>
      <c r="H75" s="2">
        <v>0</v>
      </c>
      <c r="I75" s="1">
        <v>0</v>
      </c>
      <c r="J75" s="3" t="s">
        <v>18</v>
      </c>
      <c r="K75" s="2" t="str">
        <f>J75*514.73</f>
        <v>0</v>
      </c>
      <c r="L75" s="5"/>
    </row>
    <row r="76" spans="1:12" customHeight="1" ht="105" outlineLevel="5">
      <c r="A76" s="1"/>
      <c r="B76" s="1">
        <v>954187</v>
      </c>
      <c r="C76" s="1" t="s">
        <v>292</v>
      </c>
      <c r="D76" s="1" t="s">
        <v>293</v>
      </c>
      <c r="E76" s="2" t="s">
        <v>294</v>
      </c>
      <c r="F76" s="2" t="s">
        <v>295</v>
      </c>
      <c r="G76" s="2" t="s">
        <v>55</v>
      </c>
      <c r="H76" s="2">
        <v>0</v>
      </c>
      <c r="I76" s="1">
        <v>0</v>
      </c>
      <c r="J76" s="3" t="s">
        <v>18</v>
      </c>
      <c r="K76" s="2" t="str">
        <f>J76*865.46</f>
        <v>0</v>
      </c>
      <c r="L76" s="5"/>
    </row>
    <row r="77" spans="1:12" customHeight="1" ht="105" outlineLevel="5">
      <c r="A77" s="1"/>
      <c r="B77" s="1">
        <v>954188</v>
      </c>
      <c r="C77" s="1" t="s">
        <v>296</v>
      </c>
      <c r="D77" s="1" t="s">
        <v>297</v>
      </c>
      <c r="E77" s="2" t="s">
        <v>298</v>
      </c>
      <c r="F77" s="2" t="s">
        <v>299</v>
      </c>
      <c r="G77" s="2" t="s">
        <v>55</v>
      </c>
      <c r="H77" s="2">
        <v>0</v>
      </c>
      <c r="I77" s="1">
        <v>0</v>
      </c>
      <c r="J77" s="3" t="s">
        <v>18</v>
      </c>
      <c r="K77" s="2" t="str">
        <f>J77*291.43</f>
        <v>0</v>
      </c>
      <c r="L77" s="5"/>
    </row>
    <row r="78" spans="1:12" customHeight="1" ht="105" outlineLevel="5">
      <c r="A78" s="1"/>
      <c r="B78" s="1">
        <v>954189</v>
      </c>
      <c r="C78" s="1" t="s">
        <v>300</v>
      </c>
      <c r="D78" s="1" t="s">
        <v>301</v>
      </c>
      <c r="E78" s="2" t="s">
        <v>302</v>
      </c>
      <c r="F78" s="2" t="s">
        <v>303</v>
      </c>
      <c r="G78" s="2">
        <v>0</v>
      </c>
      <c r="H78" s="2">
        <v>0</v>
      </c>
      <c r="I78" s="1" t="s">
        <v>84</v>
      </c>
      <c r="J78" s="3" t="s">
        <v>18</v>
      </c>
      <c r="K78" s="2" t="str">
        <f>J78*437.78</f>
        <v>0</v>
      </c>
      <c r="L78" s="5"/>
    </row>
    <row r="79" spans="1:12" customHeight="1" ht="105" outlineLevel="5">
      <c r="A79" s="1"/>
      <c r="B79" s="1">
        <v>954190</v>
      </c>
      <c r="C79" s="1" t="s">
        <v>304</v>
      </c>
      <c r="D79" s="1" t="s">
        <v>305</v>
      </c>
      <c r="E79" s="2" t="s">
        <v>306</v>
      </c>
      <c r="F79" s="2" t="s">
        <v>307</v>
      </c>
      <c r="G79" s="2" t="s">
        <v>55</v>
      </c>
      <c r="H79" s="2">
        <v>0</v>
      </c>
      <c r="I79" s="1">
        <v>0</v>
      </c>
      <c r="J79" s="3" t="s">
        <v>18</v>
      </c>
      <c r="K79" s="2" t="str">
        <f>J79*823.82</f>
        <v>0</v>
      </c>
      <c r="L79" s="5"/>
    </row>
    <row r="80" spans="1:12" customHeight="1" ht="105" outlineLevel="5">
      <c r="A80" s="1"/>
      <c r="B80" s="1">
        <v>954191</v>
      </c>
      <c r="C80" s="1" t="s">
        <v>308</v>
      </c>
      <c r="D80" s="1" t="s">
        <v>309</v>
      </c>
      <c r="E80" s="2" t="s">
        <v>310</v>
      </c>
      <c r="F80" s="2" t="s">
        <v>311</v>
      </c>
      <c r="G80" s="2" t="s">
        <v>55</v>
      </c>
      <c r="H80" s="2">
        <v>0</v>
      </c>
      <c r="I80" s="1">
        <v>0</v>
      </c>
      <c r="J80" s="3" t="s">
        <v>18</v>
      </c>
      <c r="K80" s="2" t="str">
        <f>J80*509.69</f>
        <v>0</v>
      </c>
      <c r="L80" s="5"/>
    </row>
    <row r="81" spans="1:12" customHeight="1" ht="105" outlineLevel="5">
      <c r="A81" s="1"/>
      <c r="B81" s="1">
        <v>954192</v>
      </c>
      <c r="C81" s="1" t="s">
        <v>312</v>
      </c>
      <c r="D81" s="1" t="s">
        <v>313</v>
      </c>
      <c r="E81" s="2" t="s">
        <v>314</v>
      </c>
      <c r="F81" s="2" t="s">
        <v>315</v>
      </c>
      <c r="G81" s="2" t="s">
        <v>55</v>
      </c>
      <c r="H81" s="2">
        <v>0</v>
      </c>
      <c r="I81" s="1">
        <v>0</v>
      </c>
      <c r="J81" s="3" t="s">
        <v>18</v>
      </c>
      <c r="K81" s="2" t="str">
        <f>J81*866.72</f>
        <v>0</v>
      </c>
      <c r="L81" s="5"/>
    </row>
    <row r="82" spans="1:12" customHeight="1" ht="105" outlineLevel="5">
      <c r="A82" s="1"/>
      <c r="B82" s="1">
        <v>954193</v>
      </c>
      <c r="C82" s="1" t="s">
        <v>316</v>
      </c>
      <c r="D82" s="1" t="s">
        <v>317</v>
      </c>
      <c r="E82" s="2" t="s">
        <v>318</v>
      </c>
      <c r="F82" s="2" t="s">
        <v>319</v>
      </c>
      <c r="G82" s="2" t="s">
        <v>55</v>
      </c>
      <c r="H82" s="2">
        <v>0</v>
      </c>
      <c r="I82" s="1">
        <v>0</v>
      </c>
      <c r="J82" s="3" t="s">
        <v>18</v>
      </c>
      <c r="K82" s="2" t="str">
        <f>J82*1423.08</f>
        <v>0</v>
      </c>
      <c r="L82" s="5"/>
    </row>
    <row r="83" spans="1:12" customHeight="1" ht="105" outlineLevel="5">
      <c r="A83" s="1"/>
      <c r="B83" s="1">
        <v>954194</v>
      </c>
      <c r="C83" s="1" t="s">
        <v>320</v>
      </c>
      <c r="D83" s="1" t="s">
        <v>321</v>
      </c>
      <c r="E83" s="2" t="s">
        <v>322</v>
      </c>
      <c r="F83" s="2" t="s">
        <v>323</v>
      </c>
      <c r="G83" s="2">
        <v>10</v>
      </c>
      <c r="H83" s="2">
        <v>0</v>
      </c>
      <c r="I83" s="1">
        <v>0</v>
      </c>
      <c r="J83" s="3" t="s">
        <v>18</v>
      </c>
      <c r="K83" s="2" t="str">
        <f>J83*2119.49</f>
        <v>0</v>
      </c>
      <c r="L83" s="5"/>
    </row>
    <row r="84" spans="1:12" customHeight="1" ht="105" outlineLevel="5">
      <c r="A84" s="1"/>
      <c r="B84" s="1">
        <v>954195</v>
      </c>
      <c r="C84" s="1" t="s">
        <v>324</v>
      </c>
      <c r="D84" s="1" t="s">
        <v>325</v>
      </c>
      <c r="E84" s="2" t="s">
        <v>326</v>
      </c>
      <c r="F84" s="2" t="s">
        <v>327</v>
      </c>
      <c r="G84" s="2" t="s">
        <v>55</v>
      </c>
      <c r="H84" s="2">
        <v>0</v>
      </c>
      <c r="I84" s="1">
        <v>0</v>
      </c>
      <c r="J84" s="3" t="s">
        <v>18</v>
      </c>
      <c r="K84" s="2" t="str">
        <f>J84*456.70</f>
        <v>0</v>
      </c>
      <c r="L84" s="5"/>
    </row>
    <row r="85" spans="1:12" customHeight="1" ht="105" outlineLevel="5">
      <c r="A85" s="1"/>
      <c r="B85" s="1">
        <v>954196</v>
      </c>
      <c r="C85" s="1" t="s">
        <v>328</v>
      </c>
      <c r="D85" s="1" t="s">
        <v>329</v>
      </c>
      <c r="E85" s="2" t="s">
        <v>330</v>
      </c>
      <c r="F85" s="2" t="s">
        <v>331</v>
      </c>
      <c r="G85" s="2" t="s">
        <v>55</v>
      </c>
      <c r="H85" s="2">
        <v>0</v>
      </c>
      <c r="I85" s="1">
        <v>0</v>
      </c>
      <c r="J85" s="3" t="s">
        <v>18</v>
      </c>
      <c r="K85" s="2" t="str">
        <f>J85*688.83</f>
        <v>0</v>
      </c>
      <c r="L85" s="5"/>
    </row>
    <row r="86" spans="1:12" customHeight="1" ht="105" outlineLevel="5">
      <c r="A86" s="1"/>
      <c r="B86" s="1">
        <v>954197</v>
      </c>
      <c r="C86" s="1" t="s">
        <v>332</v>
      </c>
      <c r="D86" s="1" t="s">
        <v>333</v>
      </c>
      <c r="E86" s="2" t="s">
        <v>334</v>
      </c>
      <c r="F86" s="2" t="s">
        <v>335</v>
      </c>
      <c r="G86" s="2" t="s">
        <v>55</v>
      </c>
      <c r="H86" s="2">
        <v>0</v>
      </c>
      <c r="I86" s="1">
        <v>0</v>
      </c>
      <c r="J86" s="3" t="s">
        <v>18</v>
      </c>
      <c r="K86" s="2" t="str">
        <f>J86*1217.44</f>
        <v>0</v>
      </c>
      <c r="L86" s="5"/>
    </row>
    <row r="87" spans="1:12" customHeight="1" ht="105" outlineLevel="5">
      <c r="A87" s="1"/>
      <c r="B87" s="1">
        <v>954198</v>
      </c>
      <c r="C87" s="1" t="s">
        <v>336</v>
      </c>
      <c r="D87" s="1" t="s">
        <v>337</v>
      </c>
      <c r="E87" s="2" t="s">
        <v>338</v>
      </c>
      <c r="F87" s="2" t="s">
        <v>339</v>
      </c>
      <c r="G87" s="2" t="s">
        <v>55</v>
      </c>
      <c r="H87" s="2">
        <v>0</v>
      </c>
      <c r="I87" s="1">
        <v>0</v>
      </c>
      <c r="J87" s="3" t="s">
        <v>18</v>
      </c>
      <c r="K87" s="2" t="str">
        <f>J87*383.53</f>
        <v>0</v>
      </c>
      <c r="L87" s="5"/>
    </row>
    <row r="88" spans="1:12" customHeight="1" ht="105" outlineLevel="5">
      <c r="A88" s="1"/>
      <c r="B88" s="1">
        <v>954199</v>
      </c>
      <c r="C88" s="1" t="s">
        <v>340</v>
      </c>
      <c r="D88" s="1" t="s">
        <v>341</v>
      </c>
      <c r="E88" s="2" t="s">
        <v>342</v>
      </c>
      <c r="F88" s="2" t="s">
        <v>343</v>
      </c>
      <c r="G88" s="2" t="s">
        <v>55</v>
      </c>
      <c r="H88" s="2">
        <v>0</v>
      </c>
      <c r="I88" s="1">
        <v>0</v>
      </c>
      <c r="J88" s="3" t="s">
        <v>18</v>
      </c>
      <c r="K88" s="2" t="str">
        <f>J88*604.31</f>
        <v>0</v>
      </c>
      <c r="L88" s="5"/>
    </row>
    <row r="89" spans="1:12" outlineLevel="3">
      <c r="A89" s="9" t="s">
        <v>344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5"/>
    </row>
    <row r="90" spans="1:12" customHeight="1" ht="105" outlineLevel="5">
      <c r="A90" s="1"/>
      <c r="B90" s="1">
        <v>954342</v>
      </c>
      <c r="C90" s="1" t="s">
        <v>345</v>
      </c>
      <c r="D90" s="1"/>
      <c r="E90" s="2" t="s">
        <v>346</v>
      </c>
      <c r="F90" s="2" t="s">
        <v>347</v>
      </c>
      <c r="G90" s="2">
        <v>0</v>
      </c>
      <c r="H90" s="2">
        <v>0</v>
      </c>
      <c r="I90" s="1">
        <v>0</v>
      </c>
      <c r="J90" s="3" t="s">
        <v>18</v>
      </c>
      <c r="K90" s="2" t="str">
        <f>J90*366.30</f>
        <v>0</v>
      </c>
      <c r="L90" s="5"/>
    </row>
    <row r="91" spans="1:12" customHeight="1" ht="105" outlineLevel="5">
      <c r="A91" s="1"/>
      <c r="B91" s="1">
        <v>954349</v>
      </c>
      <c r="C91" s="1" t="s">
        <v>348</v>
      </c>
      <c r="D91" s="1"/>
      <c r="E91" s="2" t="s">
        <v>349</v>
      </c>
      <c r="F91" s="2" t="s">
        <v>350</v>
      </c>
      <c r="G91" s="2" t="s">
        <v>55</v>
      </c>
      <c r="H91" s="2">
        <v>0</v>
      </c>
      <c r="I91" s="1">
        <v>0</v>
      </c>
      <c r="J91" s="3" t="s">
        <v>18</v>
      </c>
      <c r="K91" s="2" t="str">
        <f>J91*360.75</f>
        <v>0</v>
      </c>
      <c r="L9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57:K57"/>
    <mergeCell ref="A89:K8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2026-04-26T21:14:16+03:00</dcterms:created>
  <dcterms:modified xsi:type="dcterms:W3CDTF">2026-04-26T21:14:16+03:00</dcterms:modified>
  <dc:title>Untitled Spreadsheet</dc:title>
  <dc:description/>
  <dc:subject/>
  <cp:keywords/>
  <cp:category/>
</cp:coreProperties>
</file>