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<sst xmlns="http://schemas.openxmlformats.org/spreadsheetml/2006/main" uniqueCount="217">
  <si>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</si>
  <si>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</si>
  <si>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</si>
  <si>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</si>
  <si>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</si>
  <si>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</si>
  <si>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</si>
  <si>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</si>
  <si>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</si>
  <si>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</si>
  <si>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</si>
  <si>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</si>
  <si>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Резьбовые циркуляционные насосы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</si>
  <si>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</si>
  <si>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</si>
  <si>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</si>
  <si>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</si>
  <si>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</si>
  <si>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</si>
  <si>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</si>
  <si>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</si>
  <si>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</si>
  <si>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</si>
  <si>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</si>
  <si>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</si>
  <si>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</si>
  <si>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</si>
  <si>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</si>
  <si>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</si>
  <si>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</si>
  <si>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</si>
  <si>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</si>
  <si>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&gt;50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</si>
  <si>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</si>
  <si>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</si>
  <si>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</si>
  <si>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</si>
  <si>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&gt;25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</si>
  <si>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</si>
  <si>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</si>
  <si>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</si>
  <si>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</si>
  <si>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</si>
  <si>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</si>
  <si>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</si>
  <si>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</si>
  <si>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</si>
  <si>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</si>
  <si>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</si>
  <si>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</si>
  <si>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</si>
  <si>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</si>
  <si>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</si>
  <si>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</si>
  <si>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</si>
  <si>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</si>
  <si>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</si>
  <si>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</si>
  <si>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</si>
  <si>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</si>
  <si>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</si>
  <si>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</si>
  <si>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</si>
  <si>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</si>
  <si>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</si>
  <si>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</si>
  <si>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2 874.32 руб.</t>
  </si>
  <si>
    <t>ZGR-001079</t>
  </si>
  <si>
    <t>ZRS25/6GB</t>
  </si>
  <si>
    <t>Насос циркуляционный 25/6 180мм в комплекте с гайками и кабелем (1/8 шт)</t>
  </si>
  <si>
    <t>3 132.41 руб.</t>
  </si>
  <si>
    <t>ZGR-001081</t>
  </si>
  <si>
    <t>ZRS32/4GB</t>
  </si>
  <si>
    <t>Насос циркуляционный 32/4 180мм в комплекте с гайками и кабелем (1/8 шт)</t>
  </si>
  <si>
    <t>3 113.50 руб.</t>
  </si>
  <si>
    <t>ZGR-001082</t>
  </si>
  <si>
    <t>ZRS32/6GB</t>
  </si>
  <si>
    <t>Насос циркуляционный 32/6 180мм в комплекте с гайками и кабелем (1/8 шт)</t>
  </si>
  <si>
    <t>3 376.41 руб.</t>
  </si>
  <si>
    <t>ZGR-001120</t>
  </si>
  <si>
    <t>ZRS25/4GB-130</t>
  </si>
  <si>
    <t>Насос циркуляционный 25/4 130мм в комплекте с гайками и кабелем (1/8 шт)</t>
  </si>
  <si>
    <t>3 088.04 руб.</t>
  </si>
  <si>
    <t>ZGR-001121</t>
  </si>
  <si>
    <t>ZRS25/6GB-130</t>
  </si>
  <si>
    <t>Насос циркуляционный 25/6 130мм в комплекте с гайками и кабелем (1/8 шт)</t>
  </si>
  <si>
    <t>3 298.93 руб.</t>
  </si>
  <si>
    <t>ZGR-001248</t>
  </si>
  <si>
    <t>ZRS25/4E</t>
  </si>
  <si>
    <t>2 513.45 руб.</t>
  </si>
  <si>
    <t>ZGR-001249</t>
  </si>
  <si>
    <t>ZRS25/6E</t>
  </si>
  <si>
    <t>2 721.38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</si>
  <si>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</si>
  <si>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</si>
  <si>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</si>
  <si>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</si>
  <si>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4 014.13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</si>
  <si>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</si>
  <si>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</si>
  <si>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</si>
  <si>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4 102.51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</si>
  <si>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</si>
  <si>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</si>
  <si>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</si>
  <si>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4 068.30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</si>
  <si>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</si>
  <si>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</si>
  <si>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</si>
  <si>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4 270.72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</si>
  <si>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</si>
  <si>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</si>
  <si>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</si>
  <si>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7 051.86 руб.</t>
  </si>
  <si>
    <t>ZGR-001195</t>
  </si>
  <si>
    <t>SMAC25/6 Pro</t>
  </si>
  <si>
    <t>(В) Энергосберегающий циркул насос 25/6 180мм ZEGOR СЕРИЯ PRO с частотным регулир,ГАРАНТИЯ 7 ЛЕТ (1/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</si>
  <si>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</si>
  <si>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</si>
  <si>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</si>
  <si>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</si>
  <si>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4 379.06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</si>
  <si>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</si>
  <si>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</si>
  <si>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</si>
  <si>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7 319.29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</si>
  <si>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</si>
  <si>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</si>
  <si>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</si>
  <si>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4 039.41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</si>
  <si>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</si>
  <si>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</si>
  <si>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</si>
  <si>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4 370.50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</si>
  <si>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</si>
  <si>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</si>
  <si>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</si>
  <si>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</si>
  <si>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</si>
  <si>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</si>
  <si>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</si>
  <si>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</si>
  <si>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</si>
  <si>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</si>
  <si>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</si>
  <si>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</si>
  <si>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</si>
  <si>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</si>
  <si>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</si>
  <si>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</si>
  <si>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</si>
  <si>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</si>
  <si>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</si>
  <si>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</si>
  <si>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</si>
  <si>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</si>
  <si>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</si>
  <si>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</si>
  <si>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</si>
  <si>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Циркуляционные насосы для отопления UNIPUMP CP</t>
  </si>
  <si>
    <t>UNI-101455</t>
  </si>
  <si>
    <t>Насос циркуляц. (отопл.) CP 25-40 130</t>
  </si>
  <si>
    <t>3 330.00 руб.</t>
  </si>
  <si>
    <t>UNI-101456</t>
  </si>
  <si>
    <t>Насос циркуляц. (отопл.) CP 25-60 130</t>
  </si>
  <si>
    <t>3 663.00 руб.</t>
  </si>
  <si>
    <t>UNI-101465</t>
  </si>
  <si>
    <t>Насос циркуляц. (отопл.) CP 25-40 180</t>
  </si>
  <si>
    <t>3 347.00 руб.</t>
  </si>
  <si>
    <t>UNI-101466</t>
  </si>
  <si>
    <t>Насос циркуляц. (отопл.) CP 25-60 180</t>
  </si>
  <si>
    <t>3 746.00 руб.</t>
  </si>
  <si>
    <t>UNI-101467</t>
  </si>
  <si>
    <t>Насос циркуляц. (отопл.) CP 25-80 180</t>
  </si>
  <si>
    <t>7 160.00 руб.</t>
  </si>
  <si>
    <t>UNI-101468</t>
  </si>
  <si>
    <t>Насос циркуляц. (отопл.) CP 32-40 180</t>
  </si>
  <si>
    <t>UNI-101469</t>
  </si>
  <si>
    <t>Насос циркуляц. (отопл.) CP 32-60 180</t>
  </si>
  <si>
    <t>3 996.00 руб.</t>
  </si>
  <si>
    <t>UNI-101470</t>
  </si>
  <si>
    <t>Насос циркуляц. (отопл.) CP 32-80 180</t>
  </si>
  <si>
    <t>7 326.00 руб.</t>
  </si>
  <si>
    <t>Циркуляционные насосы для отопления UNIPUMP UPC</t>
  </si>
  <si>
    <t>UNI-101457</t>
  </si>
  <si>
    <t>Насос циркуляц. (отопл.) UPC 25-40 130</t>
  </si>
  <si>
    <t>5 101.00 руб.</t>
  </si>
  <si>
    <t>UNI-101458</t>
  </si>
  <si>
    <t>Насос циркуляц. (отопл.) UPC 25-60 130</t>
  </si>
  <si>
    <t>5 277.00 руб.</t>
  </si>
  <si>
    <t>UNI-101471</t>
  </si>
  <si>
    <t>Насос циркуляц. (отопл.) UPC 25-40 180</t>
  </si>
  <si>
    <t>5 180.00 руб.</t>
  </si>
  <si>
    <t>UNI-101472</t>
  </si>
  <si>
    <t>Насос циркуляц. (отопл.) UPC 25-60 180</t>
  </si>
  <si>
    <t>5 458.00 руб.</t>
  </si>
  <si>
    <t>UNI-101473</t>
  </si>
  <si>
    <t>Насос циркуляц. (отопл.) UPC 25-80 180</t>
  </si>
  <si>
    <t>9 990.00 руб.</t>
  </si>
  <si>
    <t>UNI-101474</t>
  </si>
  <si>
    <t>Насос циркуляц. (отопл.) UPC 32-120 220 3-х скоростной</t>
  </si>
  <si>
    <t>26 270.00 руб.</t>
  </si>
  <si>
    <t>UNI-101475</t>
  </si>
  <si>
    <t>Насос циркуляц. (отопл.) UPC 32-40 180</t>
  </si>
  <si>
    <t>5 550.00 руб.</t>
  </si>
  <si>
    <t>UNI-101476</t>
  </si>
  <si>
    <t>Насос циркуляц. (отопл.) UPC 32-60 180</t>
  </si>
  <si>
    <t>5 735.00 руб.</t>
  </si>
  <si>
    <t>UNI-101477</t>
  </si>
  <si>
    <t>Насос циркуляц. (отопл.) UPC 32-80 180</t>
  </si>
  <si>
    <t>10 638.00 руб.</t>
  </si>
  <si>
    <t>UNI-101478</t>
  </si>
  <si>
    <t>Насос циркуляционный (отопление) UPC3 25-160 230</t>
  </si>
  <si>
    <t>41 463.00 руб.</t>
  </si>
  <si>
    <t>UNI-101479</t>
  </si>
  <si>
    <t>Насос циркуляционный (отопление) UPC3 25-200 230</t>
  </si>
  <si>
    <t>46 506.00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</si>
</sst>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a05f35d4_ce20_11eb_82ca_003048fd731b_a15553cc_602e_11ec_a20b_00259070b48712.jpeg"/><Relationship Id="rId13" Type="http://schemas.openxmlformats.org/officeDocument/2006/relationships/image" Target="../media/a05f35d6_ce20_11eb_82ca_003048fd731b_a15553cd_602e_11ec_a20b_00259070b48713.jpeg"/><Relationship Id="rId14" Type="http://schemas.openxmlformats.org/officeDocument/2006/relationships/image" Target="../media/a05f35da_ce20_11eb_82ca_003048fd731b_a15553cf_602e_11ec_a20b_00259070b48714.jpeg"/><Relationship Id="rId15" Type="http://schemas.openxmlformats.org/officeDocument/2006/relationships/image" Target="../media/a05f35dc_ce20_11eb_82ca_003048fd731b_a15553d0_602e_11ec_a20b_00259070b48715.jpeg"/><Relationship Id="rId16" Type="http://schemas.openxmlformats.org/officeDocument/2006/relationships/image" Target="../media/6563d0cb_1094_11ec_8327_003048fd731b_a15553d6_602e_11ec_a20b_00259070b48716.jpeg"/><Relationship Id="rId17" Type="http://schemas.openxmlformats.org/officeDocument/2006/relationships/image" Target="../media/6563d0cd_1094_11ec_8327_003048fd731b_a15553d7_602e_11ec_a20b_00259070b48717.jpeg"/><Relationship Id="rId18" Type="http://schemas.openxmlformats.org/officeDocument/2006/relationships/image" Target="../media/e7a442e6_c2d4_11ee_a54c_047c1617b143_14e1e0df_f93d_11ef_a6ea_047c1617b14318.jpeg"/><Relationship Id="rId19" Type="http://schemas.openxmlformats.org/officeDocument/2006/relationships/image" Target="../media/e7a442e8_c2d4_11ee_a54c_047c1617b143_14e1e0e0_f93d_11ef_a6ea_047c1617b14319.jpeg"/><Relationship Id="rId20" Type="http://schemas.openxmlformats.org/officeDocument/2006/relationships/image" Target="../media/c83f9ca6_f027_11eb_82fb_003048fd731b_62fcddff_11fe_11ef_a5b8_047c1617b14320.jpeg"/><Relationship Id="rId21" Type="http://schemas.openxmlformats.org/officeDocument/2006/relationships/image" Target="../media/c83f9ca8_f027_11eb_82fb_003048fd731b_62fcddfd_11fe_11ef_a5b8_047c1617b14321.jpeg"/><Relationship Id="rId22" Type="http://schemas.openxmlformats.org/officeDocument/2006/relationships/image" Target="../media/c83f9caa_f027_11eb_82fb_003048fd731b_62fcde03_11fe_11ef_a5b8_047c1617b14322.jpeg"/><Relationship Id="rId23" Type="http://schemas.openxmlformats.org/officeDocument/2006/relationships/image" Target="../media/c83f9cac_f027_11eb_82fb_003048fd731b_62fcde01_11fe_11ef_a5b8_047c1617b14323.jpeg"/><Relationship Id="rId24" Type="http://schemas.openxmlformats.org/officeDocument/2006/relationships/image" Target="../media/61991c19_230d_11ed_a307_00259070b487_62fcde05_11fe_11ef_a5b8_047c1617b14324.jpeg"/><Relationship Id="rId25" Type="http://schemas.openxmlformats.org/officeDocument/2006/relationships/image" Target="../media/61991c1b_230d_11ed_a307_00259070b487_62fcddf9_11fe_11ef_a5b8_047c1617b14325.jpeg"/><Relationship Id="rId26" Type="http://schemas.openxmlformats.org/officeDocument/2006/relationships/image" Target="../media/4c4fcfe5_66a3_11ed_a377_047c1617b143_62fcddfb_11fe_11ef_a5b8_047c1617b14326.jpeg"/><Relationship Id="rId27" Type="http://schemas.openxmlformats.org/officeDocument/2006/relationships/image" Target="../media/0d5e411a_d31e_11ed_a411_047c1617b143_62fcde0b_11fe_11ef_a5b8_047c1617b14327.jpeg"/><Relationship Id="rId28" Type="http://schemas.openxmlformats.org/officeDocument/2006/relationships/image" Target="../media/ab08e9a3_3fea_11ee_a4a3_047c1617b143_62fcde07_11fe_11ef_a5b8_047c1617b14328.jpeg"/><Relationship Id="rId29" Type="http://schemas.openxmlformats.org/officeDocument/2006/relationships/image" Target="../media/ab08e9a5_3fea_11ee_a4a3_047c1617b143_62fcde09_11fe_11ef_a5b8_047c1617b14329.jpeg"/><Relationship Id="rId30" Type="http://schemas.openxmlformats.org/officeDocument/2006/relationships/image" Target="../media/56fd1bfc_a454_11f0_a7d7_047c1617b143_8f4edd81_b6fe_11f0_a7ef_047c1617b14330.jpeg"/><Relationship Id="rId31" Type="http://schemas.openxmlformats.org/officeDocument/2006/relationships/image" Target="../media/56fd1bfe_a454_11f0_a7d7_047c1617b143_cc52da12_c375_11f0_a800_047c1617b14331.jpeg"/><Relationship Id="rId32" Type="http://schemas.openxmlformats.org/officeDocument/2006/relationships/image" Target="../media/56fd1c00_a454_11f0_a7d7_047c1617b143_8f4edd86_b6fe_11f0_a7ef_047c1617b14332.jpeg"/><Relationship Id="rId33" Type="http://schemas.openxmlformats.org/officeDocument/2006/relationships/image" Target="../media/56fd1c02_a454_11f0_a7d7_047c1617b143_8f4edd89_b6fe_11f0_a7ef_047c1617b14333.jpeg"/><Relationship Id="rId34" Type="http://schemas.openxmlformats.org/officeDocument/2006/relationships/image" Target="../media/56fd1c04_a454_11f0_a7d7_047c1617b143_8f4edd8c_b6fe_11f0_a7ef_047c1617b14334.jpeg"/><Relationship Id="rId35" Type="http://schemas.openxmlformats.org/officeDocument/2006/relationships/image" Target="../media/56fd1c06_a454_11f0_a7d7_047c1617b143_8f4edd8f_b6fe_11f0_a7ef_047c1617b143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822224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4</v>
      </c>
      <c r="H6" s="2" t="s">
        <v>18</v>
      </c>
      <c r="I6" s="1">
        <v>0</v>
      </c>
      <c r="J6" s="3" t="s">
        <v>19</v>
      </c>
      <c r="K6" s="2" t="str">
        <f>J6*3989.00</f>
        <v>0</v>
      </c>
      <c r="L6" s="5"/>
    </row>
    <row r="7" spans="1:12" customHeight="1" ht="105" outlineLevel="5">
      <c r="A7" s="1"/>
      <c r="B7" s="1">
        <v>822225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J7*3989.00</f>
        <v>0</v>
      </c>
      <c r="L7" s="5"/>
    </row>
    <row r="8" spans="1:12" customHeight="1" ht="105" outlineLevel="5">
      <c r="A8" s="1"/>
      <c r="B8" s="1">
        <v>822226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23</v>
      </c>
      <c r="H8" s="2" t="s">
        <v>18</v>
      </c>
      <c r="I8" s="1">
        <v>0</v>
      </c>
      <c r="J8" s="3" t="s">
        <v>19</v>
      </c>
      <c r="K8" s="2" t="str">
        <f>J8*4311.00</f>
        <v>0</v>
      </c>
      <c r="L8" s="5"/>
    </row>
    <row r="9" spans="1:12" customHeight="1" ht="105" outlineLevel="5">
      <c r="A9" s="1"/>
      <c r="B9" s="1">
        <v>822227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 t="s">
        <v>32</v>
      </c>
      <c r="I9" s="1">
        <v>0</v>
      </c>
      <c r="J9" s="3" t="s">
        <v>19</v>
      </c>
      <c r="K9" s="2" t="str">
        <f>J9*8117.00</f>
        <v>0</v>
      </c>
      <c r="L9" s="5"/>
    </row>
    <row r="10" spans="1:12" customHeight="1" ht="105" outlineLevel="5">
      <c r="A10" s="1"/>
      <c r="B10" s="1">
        <v>822228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 t="s">
        <v>37</v>
      </c>
      <c r="I10" s="1">
        <v>0</v>
      </c>
      <c r="J10" s="3" t="s">
        <v>19</v>
      </c>
      <c r="K10" s="2" t="str">
        <f>J10*8286.00</f>
        <v>0</v>
      </c>
      <c r="L10" s="5"/>
    </row>
    <row r="11" spans="1:12" customHeight="1" ht="105" outlineLevel="5">
      <c r="A11" s="1"/>
      <c r="B11" s="1">
        <v>822229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37</v>
      </c>
      <c r="H11" s="2" t="s">
        <v>18</v>
      </c>
      <c r="I11" s="1">
        <v>0</v>
      </c>
      <c r="J11" s="3" t="s">
        <v>19</v>
      </c>
      <c r="K11" s="2" t="str">
        <f>J11*4186.00</f>
        <v>0</v>
      </c>
      <c r="L11" s="5"/>
    </row>
    <row r="12" spans="1:12" customHeight="1" ht="105" outlineLevel="5">
      <c r="A12" s="1"/>
      <c r="B12" s="1">
        <v>822230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8</v>
      </c>
      <c r="H12" s="2" t="s">
        <v>18</v>
      </c>
      <c r="I12" s="1">
        <v>0</v>
      </c>
      <c r="J12" s="3" t="s">
        <v>19</v>
      </c>
      <c r="K12" s="2" t="str">
        <f>J12*8077.00</f>
        <v>0</v>
      </c>
      <c r="L12" s="5"/>
    </row>
    <row r="13" spans="1:12" customHeight="1" ht="105" outlineLevel="5">
      <c r="A13" s="1"/>
      <c r="B13" s="1">
        <v>822231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 t="s">
        <v>32</v>
      </c>
      <c r="I13" s="1">
        <v>0</v>
      </c>
      <c r="J13" s="3" t="s">
        <v>19</v>
      </c>
      <c r="K13" s="2" t="str">
        <f>J13*4301.00</f>
        <v>0</v>
      </c>
      <c r="L13" s="5"/>
    </row>
    <row r="14" spans="1:12" customHeight="1" ht="105" outlineLevel="5">
      <c r="A14" s="1"/>
      <c r="B14" s="1">
        <v>822232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6</v>
      </c>
      <c r="H14" s="2" t="s">
        <v>18</v>
      </c>
      <c r="I14" s="1">
        <v>0</v>
      </c>
      <c r="J14" s="3" t="s">
        <v>19</v>
      </c>
      <c r="K14" s="2" t="str">
        <f>J14*4498.00</f>
        <v>0</v>
      </c>
      <c r="L14" s="5"/>
    </row>
    <row r="15" spans="1:12" customHeight="1" ht="105" outlineLevel="5">
      <c r="A15" s="1"/>
      <c r="B15" s="1">
        <v>822233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23</v>
      </c>
      <c r="H15" s="2" t="s">
        <v>18</v>
      </c>
      <c r="I15" s="1">
        <v>0</v>
      </c>
      <c r="J15" s="3" t="s">
        <v>19</v>
      </c>
      <c r="K15" s="2" t="str">
        <f>J15*8456.00</f>
        <v>0</v>
      </c>
      <c r="L15" s="5"/>
    </row>
    <row r="16" spans="1:12" customHeight="1" ht="105" outlineLevel="5">
      <c r="A16" s="1"/>
      <c r="B16" s="1">
        <v>822236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4</v>
      </c>
      <c r="H16" s="2" t="s">
        <v>32</v>
      </c>
      <c r="I16" s="1">
        <v>0</v>
      </c>
      <c r="J16" s="3" t="s">
        <v>19</v>
      </c>
      <c r="K16" s="2" t="str">
        <f>J16*6037.00</f>
        <v>0</v>
      </c>
      <c r="L16" s="5"/>
    </row>
    <row r="17" spans="1:12" outlineLevel="3">
      <c r="A17" s="9" t="s">
        <v>62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834464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19</v>
      </c>
      <c r="K18" s="2" t="str">
        <f>J18*2874.32</f>
        <v>0</v>
      </c>
      <c r="L18" s="5"/>
    </row>
    <row r="19" spans="1:12" customHeight="1" ht="105" outlineLevel="5">
      <c r="A19" s="1"/>
      <c r="B19" s="1">
        <v>834465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9</v>
      </c>
      <c r="H19" s="2">
        <v>0</v>
      </c>
      <c r="I19" s="1">
        <v>0</v>
      </c>
      <c r="J19" s="3" t="s">
        <v>19</v>
      </c>
      <c r="K19" s="2" t="str">
        <f>J19*3132.41</f>
        <v>0</v>
      </c>
      <c r="L19" s="5"/>
    </row>
    <row r="20" spans="1:12" customHeight="1" ht="105" outlineLevel="5">
      <c r="A20" s="1"/>
      <c r="B20" s="1">
        <v>834467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3</v>
      </c>
      <c r="H20" s="2">
        <v>0</v>
      </c>
      <c r="I20" s="1">
        <v>0</v>
      </c>
      <c r="J20" s="3" t="s">
        <v>19</v>
      </c>
      <c r="K20" s="2" t="str">
        <f>J20*3113.50</f>
        <v>0</v>
      </c>
      <c r="L20" s="5"/>
    </row>
    <row r="21" spans="1:12" customHeight="1" ht="105" outlineLevel="5">
      <c r="A21" s="1"/>
      <c r="B21" s="1">
        <v>834468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19</v>
      </c>
      <c r="K21" s="2" t="str">
        <f>J21*3376.41</f>
        <v>0</v>
      </c>
      <c r="L21" s="5"/>
    </row>
    <row r="22" spans="1:12" customHeight="1" ht="105" outlineLevel="5">
      <c r="A22" s="1"/>
      <c r="B22" s="1">
        <v>835196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10</v>
      </c>
      <c r="H22" s="2">
        <v>0</v>
      </c>
      <c r="I22" s="1">
        <v>0</v>
      </c>
      <c r="J22" s="3" t="s">
        <v>19</v>
      </c>
      <c r="K22" s="2" t="str">
        <f>J22*3088.04</f>
        <v>0</v>
      </c>
      <c r="L22" s="5"/>
    </row>
    <row r="23" spans="1:12" customHeight="1" ht="105" outlineLevel="5">
      <c r="A23" s="1"/>
      <c r="B23" s="1">
        <v>835197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6</v>
      </c>
      <c r="H23" s="2">
        <v>0</v>
      </c>
      <c r="I23" s="1">
        <v>0</v>
      </c>
      <c r="J23" s="3" t="s">
        <v>19</v>
      </c>
      <c r="K23" s="2" t="str">
        <f>J23*3298.93</f>
        <v>0</v>
      </c>
      <c r="L23" s="5"/>
    </row>
    <row r="24" spans="1:12" customHeight="1" ht="105" outlineLevel="5">
      <c r="A24" s="1"/>
      <c r="B24" s="1">
        <v>885524</v>
      </c>
      <c r="C24" s="1" t="s">
        <v>87</v>
      </c>
      <c r="D24" s="1" t="s">
        <v>88</v>
      </c>
      <c r="E24" s="2" t="s">
        <v>65</v>
      </c>
      <c r="F24" s="2" t="s">
        <v>89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J24*2513.45</f>
        <v>0</v>
      </c>
      <c r="L24" s="5"/>
    </row>
    <row r="25" spans="1:12" customHeight="1" ht="105" outlineLevel="5">
      <c r="A25" s="1"/>
      <c r="B25" s="1">
        <v>885525</v>
      </c>
      <c r="C25" s="1" t="s">
        <v>90</v>
      </c>
      <c r="D25" s="1" t="s">
        <v>91</v>
      </c>
      <c r="E25" s="2" t="s">
        <v>69</v>
      </c>
      <c r="F25" s="2" t="s">
        <v>92</v>
      </c>
      <c r="G25" s="2">
        <v>6</v>
      </c>
      <c r="H25" s="2">
        <v>0</v>
      </c>
      <c r="I25" s="1">
        <v>0</v>
      </c>
      <c r="J25" s="3" t="s">
        <v>19</v>
      </c>
      <c r="K25" s="2" t="str">
        <f>J25*2721.38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834505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10</v>
      </c>
      <c r="H27" s="2">
        <v>0</v>
      </c>
      <c r="I27" s="1">
        <v>0</v>
      </c>
      <c r="J27" s="3" t="s">
        <v>19</v>
      </c>
      <c r="K27" s="2" t="str">
        <f>J27*4014.13</f>
        <v>0</v>
      </c>
      <c r="L27" s="5"/>
    </row>
    <row r="28" spans="1:12" customHeight="1" ht="105" outlineLevel="5">
      <c r="A28" s="1"/>
      <c r="B28" s="1">
        <v>834506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8</v>
      </c>
      <c r="H28" s="2">
        <v>0</v>
      </c>
      <c r="I28" s="1">
        <v>0</v>
      </c>
      <c r="J28" s="3" t="s">
        <v>19</v>
      </c>
      <c r="K28" s="2" t="str">
        <f>J28*4102.51</f>
        <v>0</v>
      </c>
      <c r="L28" s="5"/>
    </row>
    <row r="29" spans="1:12" customHeight="1" ht="105" outlineLevel="5">
      <c r="A29" s="1"/>
      <c r="B29" s="1">
        <v>834507</v>
      </c>
      <c r="C29" s="1" t="s">
        <v>102</v>
      </c>
      <c r="D29" s="1" t="s">
        <v>103</v>
      </c>
      <c r="E29" s="2" t="s">
        <v>104</v>
      </c>
      <c r="F29" s="2" t="s">
        <v>105</v>
      </c>
      <c r="G29" s="2">
        <v>7</v>
      </c>
      <c r="H29" s="2">
        <v>0</v>
      </c>
      <c r="I29" s="1">
        <v>0</v>
      </c>
      <c r="J29" s="3" t="s">
        <v>19</v>
      </c>
      <c r="K29" s="2" t="str">
        <f>J29*4068.30</f>
        <v>0</v>
      </c>
      <c r="L29" s="5"/>
    </row>
    <row r="30" spans="1:12" customHeight="1" ht="105" outlineLevel="5">
      <c r="A30" s="1"/>
      <c r="B30" s="1">
        <v>834508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8</v>
      </c>
      <c r="H30" s="2">
        <v>0</v>
      </c>
      <c r="I30" s="1">
        <v>0</v>
      </c>
      <c r="J30" s="3" t="s">
        <v>19</v>
      </c>
      <c r="K30" s="2" t="str">
        <f>J30*4270.72</f>
        <v>0</v>
      </c>
      <c r="L30" s="5"/>
    </row>
    <row r="31" spans="1:12" customHeight="1" ht="105" outlineLevel="5">
      <c r="A31" s="1"/>
      <c r="B31" s="1">
        <v>869370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4</v>
      </c>
      <c r="H31" s="2">
        <v>0</v>
      </c>
      <c r="I31" s="1">
        <v>0</v>
      </c>
      <c r="J31" s="3" t="s">
        <v>19</v>
      </c>
      <c r="K31" s="2" t="str">
        <f>J31*7051.86</f>
        <v>0</v>
      </c>
      <c r="L31" s="5"/>
    </row>
    <row r="32" spans="1:12" customHeight="1" ht="105" outlineLevel="5">
      <c r="A32" s="1"/>
      <c r="B32" s="1">
        <v>869371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19</v>
      </c>
      <c r="K32" s="2" t="str">
        <f>J32*8586.66</f>
        <v>0</v>
      </c>
      <c r="L32" s="5"/>
    </row>
    <row r="33" spans="1:12" customHeight="1" ht="105" outlineLevel="5">
      <c r="A33" s="1"/>
      <c r="B33" s="1">
        <v>871588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9</v>
      </c>
      <c r="H33" s="2">
        <v>0</v>
      </c>
      <c r="I33" s="1">
        <v>0</v>
      </c>
      <c r="J33" s="3" t="s">
        <v>19</v>
      </c>
      <c r="K33" s="2" t="str">
        <f>J33*4379.06</f>
        <v>0</v>
      </c>
      <c r="L33" s="5"/>
    </row>
    <row r="34" spans="1:12" customHeight="1" ht="105" outlineLevel="5">
      <c r="A34" s="1"/>
      <c r="B34" s="1">
        <v>877762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5</v>
      </c>
      <c r="H34" s="2">
        <v>0</v>
      </c>
      <c r="I34" s="1">
        <v>0</v>
      </c>
      <c r="J34" s="3" t="s">
        <v>19</v>
      </c>
      <c r="K34" s="2" t="str">
        <f>J34*7319.29</f>
        <v>0</v>
      </c>
      <c r="L34" s="5"/>
    </row>
    <row r="35" spans="1:12" customHeight="1" ht="105" outlineLevel="5">
      <c r="A35" s="1"/>
      <c r="B35" s="1">
        <v>879335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6</v>
      </c>
      <c r="H35" s="2">
        <v>0</v>
      </c>
      <c r="I35" s="1">
        <v>0</v>
      </c>
      <c r="J35" s="3" t="s">
        <v>19</v>
      </c>
      <c r="K35" s="2" t="str">
        <f>J35*4039.41</f>
        <v>0</v>
      </c>
      <c r="L35" s="5"/>
    </row>
    <row r="36" spans="1:12" customHeight="1" ht="105" outlineLevel="5">
      <c r="A36" s="1"/>
      <c r="B36" s="1">
        <v>879336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J36*4370.50</f>
        <v>0</v>
      </c>
      <c r="L36" s="5"/>
    </row>
    <row r="37" spans="1:12" outlineLevel="3">
      <c r="A37" s="9" t="s">
        <v>134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890511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6</v>
      </c>
      <c r="H38" s="2">
        <v>0</v>
      </c>
      <c r="I38" s="1">
        <v>0</v>
      </c>
      <c r="J38" s="3" t="s">
        <v>19</v>
      </c>
      <c r="K38" s="2" t="str">
        <f>J38*2399.04</f>
        <v>0</v>
      </c>
      <c r="L38" s="5"/>
    </row>
    <row r="39" spans="1:12" customHeight="1" ht="105" outlineLevel="5">
      <c r="A39" s="1"/>
      <c r="B39" s="1">
        <v>890512</v>
      </c>
      <c r="C39" s="1" t="s">
        <v>139</v>
      </c>
      <c r="D39" s="1" t="s">
        <v>140</v>
      </c>
      <c r="E39" s="2" t="s">
        <v>141</v>
      </c>
      <c r="F39" s="2" t="s">
        <v>142</v>
      </c>
      <c r="G39" s="2">
        <v>5</v>
      </c>
      <c r="H39" s="2">
        <v>0</v>
      </c>
      <c r="I39" s="1">
        <v>0</v>
      </c>
      <c r="J39" s="3" t="s">
        <v>19</v>
      </c>
      <c r="K39" s="2" t="str">
        <f>J39*2508.71</f>
        <v>0</v>
      </c>
      <c r="L39" s="5"/>
    </row>
    <row r="40" spans="1:12" customHeight="1" ht="105" outlineLevel="5">
      <c r="A40" s="1"/>
      <c r="B40" s="1">
        <v>890513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J40*4600.07</f>
        <v>0</v>
      </c>
      <c r="L40" s="5"/>
    </row>
    <row r="41" spans="1:12" customHeight="1" ht="105" outlineLevel="5">
      <c r="A41" s="1"/>
      <c r="B41" s="1">
        <v>890514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2</v>
      </c>
      <c r="H41" s="2">
        <v>0</v>
      </c>
      <c r="I41" s="1">
        <v>0</v>
      </c>
      <c r="J41" s="3" t="s">
        <v>19</v>
      </c>
      <c r="K41" s="2" t="str">
        <f>J41*2594.01</f>
        <v>0</v>
      </c>
      <c r="L41" s="5"/>
    </row>
    <row r="42" spans="1:12" customHeight="1" ht="105" outlineLevel="5">
      <c r="A42" s="1"/>
      <c r="B42" s="1">
        <v>890515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5</v>
      </c>
      <c r="H42" s="2">
        <v>0</v>
      </c>
      <c r="I42" s="1">
        <v>0</v>
      </c>
      <c r="J42" s="3" t="s">
        <v>19</v>
      </c>
      <c r="K42" s="2" t="str">
        <f>J42*2689.96</f>
        <v>0</v>
      </c>
      <c r="L42" s="5"/>
    </row>
    <row r="43" spans="1:12" customHeight="1" ht="105" outlineLevel="5">
      <c r="A43" s="1"/>
      <c r="B43" s="1">
        <v>890516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3</v>
      </c>
      <c r="H43" s="2">
        <v>0</v>
      </c>
      <c r="I43" s="1">
        <v>0</v>
      </c>
      <c r="J43" s="3" t="s">
        <v>19</v>
      </c>
      <c r="K43" s="2" t="str">
        <f>J43*4752.39</f>
        <v>0</v>
      </c>
      <c r="L43" s="5"/>
    </row>
    <row r="44" spans="1:12" outlineLevel="3">
      <c r="A44" s="9" t="s">
        <v>159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5">
      <c r="A45" s="1"/>
      <c r="B45" s="1">
        <v>958690</v>
      </c>
      <c r="C45" s="1" t="s">
        <v>160</v>
      </c>
      <c r="D45" s="1">
        <v>87394</v>
      </c>
      <c r="E45" s="2" t="s">
        <v>161</v>
      </c>
      <c r="F45" s="2" t="s">
        <v>162</v>
      </c>
      <c r="G45" s="2">
        <v>1</v>
      </c>
      <c r="H45" s="2">
        <v>0</v>
      </c>
      <c r="I45" s="1">
        <v>0</v>
      </c>
      <c r="J45" s="3" t="s">
        <v>19</v>
      </c>
      <c r="K45" s="2" t="str">
        <f>J45*3330.00</f>
        <v>0</v>
      </c>
      <c r="L45" s="5"/>
    </row>
    <row r="46" spans="1:12" outlineLevel="5">
      <c r="A46" s="1"/>
      <c r="B46" s="1">
        <v>958691</v>
      </c>
      <c r="C46" s="1" t="s">
        <v>163</v>
      </c>
      <c r="D46" s="1">
        <v>95046</v>
      </c>
      <c r="E46" s="2" t="s">
        <v>164</v>
      </c>
      <c r="F46" s="2" t="s">
        <v>165</v>
      </c>
      <c r="G46" s="2">
        <v>3</v>
      </c>
      <c r="H46" s="2">
        <v>0</v>
      </c>
      <c r="I46" s="1">
        <v>0</v>
      </c>
      <c r="J46" s="3" t="s">
        <v>19</v>
      </c>
      <c r="K46" s="2" t="str">
        <f>J46*3663.00</f>
        <v>0</v>
      </c>
      <c r="L46" s="5"/>
    </row>
    <row r="47" spans="1:12" outlineLevel="5">
      <c r="A47" s="1"/>
      <c r="B47" s="1">
        <v>958692</v>
      </c>
      <c r="C47" s="1" t="s">
        <v>166</v>
      </c>
      <c r="D47" s="1">
        <v>67353</v>
      </c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19</v>
      </c>
      <c r="K47" s="2" t="str">
        <f>J47*3347.00</f>
        <v>0</v>
      </c>
      <c r="L47" s="5"/>
    </row>
    <row r="48" spans="1:12" outlineLevel="5">
      <c r="A48" s="1"/>
      <c r="B48" s="1">
        <v>958693</v>
      </c>
      <c r="C48" s="1" t="s">
        <v>169</v>
      </c>
      <c r="D48" s="1">
        <v>76681</v>
      </c>
      <c r="E48" s="2" t="s">
        <v>170</v>
      </c>
      <c r="F48" s="2" t="s">
        <v>171</v>
      </c>
      <c r="G48" s="2">
        <v>4</v>
      </c>
      <c r="H48" s="2">
        <v>0</v>
      </c>
      <c r="I48" s="1">
        <v>0</v>
      </c>
      <c r="J48" s="3" t="s">
        <v>19</v>
      </c>
      <c r="K48" s="2" t="str">
        <f>J48*3746.00</f>
        <v>0</v>
      </c>
      <c r="L48" s="5"/>
    </row>
    <row r="49" spans="1:12" outlineLevel="5">
      <c r="A49" s="1"/>
      <c r="B49" s="1">
        <v>958694</v>
      </c>
      <c r="C49" s="1" t="s">
        <v>172</v>
      </c>
      <c r="D49" s="1">
        <v>67837</v>
      </c>
      <c r="E49" s="2" t="s">
        <v>173</v>
      </c>
      <c r="F49" s="2" t="s">
        <v>174</v>
      </c>
      <c r="G49" s="2">
        <v>4</v>
      </c>
      <c r="H49" s="2">
        <v>0</v>
      </c>
      <c r="I49" s="1">
        <v>0</v>
      </c>
      <c r="J49" s="3" t="s">
        <v>19</v>
      </c>
      <c r="K49" s="2" t="str">
        <f>J49*7160.00</f>
        <v>0</v>
      </c>
      <c r="L49" s="5"/>
    </row>
    <row r="50" spans="1:12" outlineLevel="5">
      <c r="A50" s="1"/>
      <c r="B50" s="1">
        <v>958695</v>
      </c>
      <c r="C50" s="1" t="s">
        <v>175</v>
      </c>
      <c r="D50" s="1">
        <v>38835</v>
      </c>
      <c r="E50" s="2" t="s">
        <v>176</v>
      </c>
      <c r="F50" s="2" t="s">
        <v>165</v>
      </c>
      <c r="G50" s="2">
        <v>0</v>
      </c>
      <c r="H50" s="2">
        <v>0</v>
      </c>
      <c r="I50" s="1">
        <v>0</v>
      </c>
      <c r="J50" s="3" t="s">
        <v>19</v>
      </c>
      <c r="K50" s="2" t="str">
        <f>J50*3663.00</f>
        <v>0</v>
      </c>
      <c r="L50" s="5"/>
    </row>
    <row r="51" spans="1:12" outlineLevel="5">
      <c r="A51" s="1"/>
      <c r="B51" s="1">
        <v>958696</v>
      </c>
      <c r="C51" s="1" t="s">
        <v>177</v>
      </c>
      <c r="D51" s="1">
        <v>81257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19</v>
      </c>
      <c r="K51" s="2" t="str">
        <f>J51*3996.00</f>
        <v>0</v>
      </c>
      <c r="L51" s="5"/>
    </row>
    <row r="52" spans="1:12" outlineLevel="5">
      <c r="A52" s="1"/>
      <c r="B52" s="1">
        <v>958697</v>
      </c>
      <c r="C52" s="1" t="s">
        <v>180</v>
      </c>
      <c r="D52" s="1">
        <v>77870</v>
      </c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19</v>
      </c>
      <c r="K52" s="2" t="str">
        <f>J52*7326.00</f>
        <v>0</v>
      </c>
      <c r="L52" s="5"/>
    </row>
    <row r="53" spans="1:12" outlineLevel="3">
      <c r="A53" s="9" t="s">
        <v>183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outlineLevel="5">
      <c r="A54" s="1"/>
      <c r="B54" s="1">
        <v>958698</v>
      </c>
      <c r="C54" s="1" t="s">
        <v>184</v>
      </c>
      <c r="D54" s="1">
        <v>95772</v>
      </c>
      <c r="E54" s="2" t="s">
        <v>185</v>
      </c>
      <c r="F54" s="2" t="s">
        <v>186</v>
      </c>
      <c r="G54" s="2">
        <v>3</v>
      </c>
      <c r="H54" s="2">
        <v>0</v>
      </c>
      <c r="I54" s="1">
        <v>0</v>
      </c>
      <c r="J54" s="3" t="s">
        <v>19</v>
      </c>
      <c r="K54" s="2" t="str">
        <f>J54*5101.00</f>
        <v>0</v>
      </c>
      <c r="L54" s="5"/>
    </row>
    <row r="55" spans="1:12" outlineLevel="5">
      <c r="A55" s="1"/>
      <c r="B55" s="1">
        <v>958699</v>
      </c>
      <c r="C55" s="1" t="s">
        <v>187</v>
      </c>
      <c r="D55" s="1">
        <v>16546</v>
      </c>
      <c r="E55" s="2" t="s">
        <v>188</v>
      </c>
      <c r="F55" s="2" t="s">
        <v>189</v>
      </c>
      <c r="G55" s="2">
        <v>4</v>
      </c>
      <c r="H55" s="2">
        <v>0</v>
      </c>
      <c r="I55" s="1">
        <v>0</v>
      </c>
      <c r="J55" s="3" t="s">
        <v>19</v>
      </c>
      <c r="K55" s="2" t="str">
        <f>J55*5277.00</f>
        <v>0</v>
      </c>
      <c r="L55" s="5"/>
    </row>
    <row r="56" spans="1:12" outlineLevel="5">
      <c r="A56" s="1"/>
      <c r="B56" s="1">
        <v>958700</v>
      </c>
      <c r="C56" s="1" t="s">
        <v>190</v>
      </c>
      <c r="D56" s="1">
        <v>53843</v>
      </c>
      <c r="E56" s="2" t="s">
        <v>191</v>
      </c>
      <c r="F56" s="2" t="s">
        <v>192</v>
      </c>
      <c r="G56" s="2">
        <v>4</v>
      </c>
      <c r="H56" s="2">
        <v>0</v>
      </c>
      <c r="I56" s="1">
        <v>0</v>
      </c>
      <c r="J56" s="3" t="s">
        <v>19</v>
      </c>
      <c r="K56" s="2" t="str">
        <f>J56*5180.00</f>
        <v>0</v>
      </c>
      <c r="L56" s="5"/>
    </row>
    <row r="57" spans="1:12" outlineLevel="5">
      <c r="A57" s="1"/>
      <c r="B57" s="1">
        <v>958701</v>
      </c>
      <c r="C57" s="1" t="s">
        <v>193</v>
      </c>
      <c r="D57" s="1">
        <v>50058</v>
      </c>
      <c r="E57" s="2" t="s">
        <v>194</v>
      </c>
      <c r="F57" s="2" t="s">
        <v>195</v>
      </c>
      <c r="G57" s="2">
        <v>4</v>
      </c>
      <c r="H57" s="2">
        <v>0</v>
      </c>
      <c r="I57" s="1">
        <v>0</v>
      </c>
      <c r="J57" s="3" t="s">
        <v>19</v>
      </c>
      <c r="K57" s="2" t="str">
        <f>J57*5458.00</f>
        <v>0</v>
      </c>
      <c r="L57" s="5"/>
    </row>
    <row r="58" spans="1:12" outlineLevel="5">
      <c r="A58" s="1"/>
      <c r="B58" s="1">
        <v>958702</v>
      </c>
      <c r="C58" s="1" t="s">
        <v>196</v>
      </c>
      <c r="D58" s="1">
        <v>93873</v>
      </c>
      <c r="E58" s="2" t="s">
        <v>197</v>
      </c>
      <c r="F58" s="2" t="s">
        <v>198</v>
      </c>
      <c r="G58" s="2">
        <v>1</v>
      </c>
      <c r="H58" s="2">
        <v>0</v>
      </c>
      <c r="I58" s="1">
        <v>0</v>
      </c>
      <c r="J58" s="3" t="s">
        <v>19</v>
      </c>
      <c r="K58" s="2" t="str">
        <f>J58*9990.00</f>
        <v>0</v>
      </c>
      <c r="L58" s="5"/>
    </row>
    <row r="59" spans="1:12" outlineLevel="5">
      <c r="A59" s="1"/>
      <c r="B59" s="1">
        <v>958703</v>
      </c>
      <c r="C59" s="1" t="s">
        <v>199</v>
      </c>
      <c r="D59" s="1">
        <v>88019</v>
      </c>
      <c r="E59" s="2" t="s">
        <v>200</v>
      </c>
      <c r="F59" s="2" t="s">
        <v>201</v>
      </c>
      <c r="G59" s="2">
        <v>0</v>
      </c>
      <c r="H59" s="2">
        <v>0</v>
      </c>
      <c r="I59" s="1">
        <v>0</v>
      </c>
      <c r="J59" s="3" t="s">
        <v>19</v>
      </c>
      <c r="K59" s="2" t="str">
        <f>J59*26270.00</f>
        <v>0</v>
      </c>
      <c r="L59" s="5"/>
    </row>
    <row r="60" spans="1:12" outlineLevel="5">
      <c r="A60" s="1"/>
      <c r="B60" s="1">
        <v>958704</v>
      </c>
      <c r="C60" s="1" t="s">
        <v>202</v>
      </c>
      <c r="D60" s="1">
        <v>34085</v>
      </c>
      <c r="E60" s="2" t="s">
        <v>203</v>
      </c>
      <c r="F60" s="2" t="s">
        <v>204</v>
      </c>
      <c r="G60" s="2">
        <v>3</v>
      </c>
      <c r="H60" s="2">
        <v>0</v>
      </c>
      <c r="I60" s="1">
        <v>0</v>
      </c>
      <c r="J60" s="3" t="s">
        <v>19</v>
      </c>
      <c r="K60" s="2" t="str">
        <f>J60*5550.00</f>
        <v>0</v>
      </c>
      <c r="L60" s="5"/>
    </row>
    <row r="61" spans="1:12" outlineLevel="5">
      <c r="A61" s="1"/>
      <c r="B61" s="1">
        <v>958705</v>
      </c>
      <c r="C61" s="1" t="s">
        <v>205</v>
      </c>
      <c r="D61" s="1">
        <v>15467</v>
      </c>
      <c r="E61" s="2" t="s">
        <v>206</v>
      </c>
      <c r="F61" s="2" t="s">
        <v>207</v>
      </c>
      <c r="G61" s="2">
        <v>4</v>
      </c>
      <c r="H61" s="2">
        <v>0</v>
      </c>
      <c r="I61" s="1">
        <v>0</v>
      </c>
      <c r="J61" s="3" t="s">
        <v>19</v>
      </c>
      <c r="K61" s="2" t="str">
        <f>J61*5735.00</f>
        <v>0</v>
      </c>
      <c r="L61" s="5"/>
    </row>
    <row r="62" spans="1:12" outlineLevel="5">
      <c r="A62" s="1"/>
      <c r="B62" s="1">
        <v>958706</v>
      </c>
      <c r="C62" s="1" t="s">
        <v>208</v>
      </c>
      <c r="D62" s="1">
        <v>44338</v>
      </c>
      <c r="E62" s="2" t="s">
        <v>209</v>
      </c>
      <c r="F62" s="2" t="s">
        <v>210</v>
      </c>
      <c r="G62" s="2">
        <v>0</v>
      </c>
      <c r="H62" s="2">
        <v>0</v>
      </c>
      <c r="I62" s="1">
        <v>0</v>
      </c>
      <c r="J62" s="3" t="s">
        <v>19</v>
      </c>
      <c r="K62" s="2" t="str">
        <f>J62*10638.00</f>
        <v>0</v>
      </c>
      <c r="L62" s="5"/>
    </row>
    <row r="63" spans="1:12" outlineLevel="5">
      <c r="A63" s="1"/>
      <c r="B63" s="1">
        <v>958707</v>
      </c>
      <c r="C63" s="1" t="s">
        <v>211</v>
      </c>
      <c r="D63" s="1">
        <v>61966</v>
      </c>
      <c r="E63" s="2" t="s">
        <v>212</v>
      </c>
      <c r="F63" s="2" t="s">
        <v>213</v>
      </c>
      <c r="G63" s="2">
        <v>0</v>
      </c>
      <c r="H63" s="2">
        <v>0</v>
      </c>
      <c r="I63" s="1">
        <v>0</v>
      </c>
      <c r="J63" s="3" t="s">
        <v>19</v>
      </c>
      <c r="K63" s="2" t="str">
        <f>J63*41463.00</f>
        <v>0</v>
      </c>
      <c r="L63" s="5"/>
    </row>
    <row r="64" spans="1:12" outlineLevel="5">
      <c r="A64" s="1"/>
      <c r="B64" s="1">
        <v>958708</v>
      </c>
      <c r="C64" s="1" t="s">
        <v>214</v>
      </c>
      <c r="D64" s="1">
        <v>10393</v>
      </c>
      <c r="E64" s="2" t="s">
        <v>215</v>
      </c>
      <c r="F64" s="2" t="s">
        <v>216</v>
      </c>
      <c r="G64" s="2">
        <v>0</v>
      </c>
      <c r="H64" s="2">
        <v>0</v>
      </c>
      <c r="I64" s="1">
        <v>0</v>
      </c>
      <c r="J64" s="3" t="s">
        <v>19</v>
      </c>
      <c r="K64" s="2" t="str">
        <f>J64*46506.00</f>
        <v>0</v>
      </c>
      <c r="L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7:K17"/>
    <mergeCell ref="A26:K26"/>
    <mergeCell ref="A37:K37"/>
    <mergeCell ref="A44:K44"/>
    <mergeCell ref="A53:K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2026-07-12T09:23:27+03:00</dcterms:created>
  <dcterms:modified xsi:type="dcterms:W3CDTF">2026-07-12T09:23:27+03:00</dcterms:modified>
  <dc:title>Untitled Spreadsheet</dc:title>
  <dc:description/>
  <dc:subject/>
  <cp:keywords/>
  <cp:category/>
</cp:coreProperties>
</file>