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<sst xmlns="http://schemas.openxmlformats.org/spreadsheetml/2006/main" uniqueCount="188">
  <si>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</si>
  <si>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</si>
  <si>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</si>
  <si>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</si>
  <si>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</si>
  <si>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</si>
  <si>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</si>
  <si>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</si>
  <si>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</si>
  <si>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</si>
  <si>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</si>
  <si>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отопления</t>
  </si>
  <si>
    <t>Фланцевые циркуляционные насосы</t>
  </si>
  <si>
    <t>Фланцевые циркуляционные насосы для отопления ZEGOR</t>
  </si>
  <si>
    <t>ZGR-001237</t>
  </si>
  <si>
    <t>ZRS40/8F-220 Pro</t>
  </si>
  <si>
    <t>Насос фланцевый циркуляционный СЕРИЯ PRO 40/8 220мм с кабелем (248Вт, 8м, 9,6м3) (1/4 шт)</t>
  </si>
  <si>
    <t>6 499.32 руб.</t>
  </si>
  <si>
    <t>шт</t>
  </si>
  <si>
    <t>ZGR-001238</t>
  </si>
  <si>
    <t>ZRS40/12F-220-0.55kw Pro</t>
  </si>
  <si>
    <t>Насос фланцевый циркуляционный СЕРИЯ PRO 40/12 220мм с кабелем (550Вт, 12м, 10,2м3) (1шт)</t>
  </si>
  <si>
    <t>12 802.30 руб.</t>
  </si>
  <si>
    <t>ZGR-001239</t>
  </si>
  <si>
    <t>ZRS40/16F-250-0.75kw Pro</t>
  </si>
  <si>
    <t>Насос фланцевый циркуляционный СЕРИЯ PRO 40/16 250мм с кабелем (750Вт, 16м, 14,9м3) (1шт)</t>
  </si>
  <si>
    <t>19 062.52 руб.</t>
  </si>
  <si>
    <t>ZGR-001240</t>
  </si>
  <si>
    <t>ZRS50/12F-280-0.75kw Pro</t>
  </si>
  <si>
    <t>Насос фланцевый циркуляционный СЕРИЯ PRO 50/12 280мм с кабелем (750Вт, 12м, 19,8м3) (1шт)</t>
  </si>
  <si>
    <t>22 045.07 руб.</t>
  </si>
  <si>
    <t>ZGR-001241</t>
  </si>
  <si>
    <t>ZRS50/16F-280-1.1kw Pro</t>
  </si>
  <si>
    <t>Насос фланцевый циркуляционный СЕРИЯ PRO 50/16 280мм с кабелем (1100Вт, 16м, 22,8м3) (1шт)</t>
  </si>
  <si>
    <t>25 335.42 руб.</t>
  </si>
  <si>
    <t>ZGR-001242</t>
  </si>
  <si>
    <t>ZRS65/12F-300-1.5kw Pro</t>
  </si>
  <si>
    <t>Насос фланцевый циркуляционный СЕРИЯ PRO 65/12 300мм с кабелем (1500Вт, 12м, 31,8м3) (1шт)</t>
  </si>
  <si>
    <t>28 113.81 руб.</t>
  </si>
  <si>
    <t>ZGR-001268</t>
  </si>
  <si>
    <t>ZRS50/16D Pro</t>
  </si>
  <si>
    <t>Насос фланцевый циркуляционный СЕРИЯ PRO с кабелем ЕВРОСТАНДАРТ (1100Вт, 16м, 22м3, 280мм) (1шт)</t>
  </si>
  <si>
    <t>30 044.07 руб.</t>
  </si>
  <si>
    <t>ZGR-001269</t>
  </si>
  <si>
    <t>ZRS65/12D Pro</t>
  </si>
  <si>
    <t>Насос фланцевый циркуляционный СЕРИЯ PRO с кабелем ЕВРОСТАНДАРТ (1500Вт, 12м, 38м3, 300мм) (1шт)</t>
  </si>
  <si>
    <t>33 383.95 руб.</t>
  </si>
  <si>
    <t>Фланцевые циркуляционные насосы для отопления UNIPUMP</t>
  </si>
  <si>
    <t>UNI-101494</t>
  </si>
  <si>
    <t>Насос циркуляц. (отопл.) PF 40-130 250  3-х скоростной</t>
  </si>
  <si>
    <t>37 893.00 руб.</t>
  </si>
  <si>
    <t>UNI-101495</t>
  </si>
  <si>
    <t>Насос циркуляц. (отопл.) PF 40-180 250  3-х скоростной</t>
  </si>
  <si>
    <t>37 437.00 руб.</t>
  </si>
  <si>
    <t>UNI-101496</t>
  </si>
  <si>
    <t>Насос циркуляц. (отопл.) PF 40-90 250  3-х скоростной</t>
  </si>
  <si>
    <t>35 403.00 руб.</t>
  </si>
  <si>
    <t>UNI-101497</t>
  </si>
  <si>
    <t>Насос циркуляц. (отопл.) PF 50-130 280  3-х скоростной</t>
  </si>
  <si>
    <t>40 695.00 руб.</t>
  </si>
  <si>
    <t>UNI-101498</t>
  </si>
  <si>
    <t>Насос циркуляц. (отопл.) PF 50-180 280  3-х скоростной</t>
  </si>
  <si>
    <t>42 313.00 руб.</t>
  </si>
  <si>
    <t>UNI-101499</t>
  </si>
  <si>
    <t>Насос циркуляц. (отопл.) PF 50-90 280  3-х скоростной</t>
  </si>
  <si>
    <t>34 428.00 руб.</t>
  </si>
  <si>
    <t>UNI-101500</t>
  </si>
  <si>
    <t>Насос циркуляц. (отопл.) PF3 40-130 250  3-х скоростной</t>
  </si>
  <si>
    <t>36 255.00 руб.</t>
  </si>
  <si>
    <t>UNI-101501</t>
  </si>
  <si>
    <t>Насос циркуляц. (отопл.) PF3 40-180 250  3-х скоростной</t>
  </si>
  <si>
    <t>37 247.00 руб.</t>
  </si>
  <si>
    <t>UNI-101502</t>
  </si>
  <si>
    <t>Насос циркуляц. (отопл.) PF3 40-90 250  3-х скоростной</t>
  </si>
  <si>
    <t>35 272.00 руб.</t>
  </si>
  <si>
    <t>UNI-101503</t>
  </si>
  <si>
    <t>Насос циркуляц. (отопл.) PF3 50-130 280  3-х скоростной</t>
  </si>
  <si>
    <t>40 579.00 руб.</t>
  </si>
  <si>
    <t>UNI-101504</t>
  </si>
  <si>
    <t>Насос циркуляц. (отопл.) PF3 50-180 280  3-х скоростной</t>
  </si>
  <si>
    <t>40 843.00 руб.</t>
  </si>
  <si>
    <t>UNI-101505</t>
  </si>
  <si>
    <t>Насос циркуляц. (отопл.) PF3 50-90 280  3-х скоростной</t>
  </si>
  <si>
    <t>34 264.00 руб.</t>
  </si>
  <si>
    <t>UNI-101506</t>
  </si>
  <si>
    <t>Насос циркуляц. (отопл.) PF3 65-130 340  3-х скоростной</t>
  </si>
  <si>
    <t>43 428.00 руб.</t>
  </si>
  <si>
    <t>UNI-101507</t>
  </si>
  <si>
    <t>Насос циркуляц. (отопл.) PFE 50-120 280</t>
  </si>
  <si>
    <t>56 808.00 руб.</t>
  </si>
  <si>
    <t>UNI-101508</t>
  </si>
  <si>
    <t>Насос циркуляц. (отопл.) PFE 50-150 280</t>
  </si>
  <si>
    <t>UNI-101509</t>
  </si>
  <si>
    <t>Насос циркуляц. (отопл.) PFE 50-80 240</t>
  </si>
  <si>
    <t>59 011.00 руб.</t>
  </si>
  <si>
    <t>UNI-101510</t>
  </si>
  <si>
    <t>Насос циркуляц. (отопл.) PFE 65-100 340</t>
  </si>
  <si>
    <t>57 143.00 руб.</t>
  </si>
  <si>
    <t>UNI-101511</t>
  </si>
  <si>
    <t>Насос циркуляц. (отопл.) PFE 65-120 340</t>
  </si>
  <si>
    <t>62 595.00 руб.</t>
  </si>
  <si>
    <t>UNI-101512</t>
  </si>
  <si>
    <t>Насос циркуляц. (отопл.) PFE 65-80 340</t>
  </si>
  <si>
    <t>UNI-101513</t>
  </si>
  <si>
    <t>Насос циркуляц. (отопл.) UPF 32-120 220 3-х скоростной</t>
  </si>
  <si>
    <t>23 125.00 руб.</t>
  </si>
  <si>
    <t>UNI-101514</t>
  </si>
  <si>
    <t>Насос циркуляц. (отопл.) UPF 50-200 280</t>
  </si>
  <si>
    <t>49 719.00 руб.</t>
  </si>
  <si>
    <t>UNI-101515</t>
  </si>
  <si>
    <t>Насос циркуляц. (отопл.) UPF 65-100 300</t>
  </si>
  <si>
    <t>35 243.00 руб.</t>
  </si>
  <si>
    <t>UNI-101516</t>
  </si>
  <si>
    <t>Насос циркуляц. (отопл.) UPF 65-120 300</t>
  </si>
  <si>
    <t>48 563.00 руб.</t>
  </si>
  <si>
    <t>UNI-101517</t>
  </si>
  <si>
    <t>Насос циркуляц. (отопл.) UPF 65-80 280</t>
  </si>
  <si>
    <t>27 530.00 руб.</t>
  </si>
  <si>
    <t>UNI-101518</t>
  </si>
  <si>
    <t>Насос циркуляц. (отопл.) UPF3 65-100 300</t>
  </si>
  <si>
    <t>40 550.00 руб.</t>
  </si>
  <si>
    <t>UNI-101519</t>
  </si>
  <si>
    <t>Насос циркуляц. (отопл.) UPF3 65-80 280</t>
  </si>
  <si>
    <t>39 516.00 руб.</t>
  </si>
  <si>
    <t>UNI-101520</t>
  </si>
  <si>
    <t>Насос циркуляц. (отопл.) UPFE 40-100</t>
  </si>
  <si>
    <t>36 075.00 руб.</t>
  </si>
  <si>
    <t>UNI-101521</t>
  </si>
  <si>
    <t>Насос циркуляц. (отопл.) UPFE 40-60</t>
  </si>
  <si>
    <t>32 375.00 руб.</t>
  </si>
  <si>
    <t>UNI-101522</t>
  </si>
  <si>
    <t>Насос циркуляц. (отопл.) UPFE 40-80</t>
  </si>
  <si>
    <t>34 780.00 руб.</t>
  </si>
  <si>
    <t>UNI-101523</t>
  </si>
  <si>
    <t>Насос циркуляционный (отопление) UPF 32-90 220</t>
  </si>
  <si>
    <t>18 500.00 руб.</t>
  </si>
  <si>
    <t>UNI-101524</t>
  </si>
  <si>
    <t>Насос циркуляционный (отопление) UPF 40-45  230</t>
  </si>
  <si>
    <t>21 275.00 руб.</t>
  </si>
  <si>
    <t>UNI-101525</t>
  </si>
  <si>
    <t>Насос циркуляционный (отопление) UPF3 65-50 280</t>
  </si>
  <si>
    <t>38 295.00 руб.</t>
  </si>
  <si>
    <t>Фланцевые циркуляционные насосы для отопления UNIPUMP с сухим ротором</t>
  </si>
  <si>
    <t>UNI-101527</t>
  </si>
  <si>
    <t>Циркуляционный насос SVH 32-18-1,1/2</t>
  </si>
  <si>
    <t>30 665.00 руб.</t>
  </si>
  <si>
    <t>UNI-101528</t>
  </si>
  <si>
    <t>Циркуляционный насос SVH 32-21-1,5/2</t>
  </si>
  <si>
    <t>36 323.00 руб.</t>
  </si>
  <si>
    <t>UNI-101529</t>
  </si>
  <si>
    <t>Циркуляционный насос SVH 32-26-2,2/2</t>
  </si>
  <si>
    <t>33 370.00 руб.</t>
  </si>
  <si>
    <t>UNI-101530</t>
  </si>
  <si>
    <t>Циркуляционный насос SVH 40-16-1,1/2</t>
  </si>
  <si>
    <t>27 952.00 руб.</t>
  </si>
  <si>
    <t>UNI-101531</t>
  </si>
  <si>
    <t>Циркуляционный насос SVH 40-20-2,2/2</t>
  </si>
  <si>
    <t>35 212.00 руб.</t>
  </si>
  <si>
    <t>UNI-101532</t>
  </si>
  <si>
    <t>Циркуляционный насос SVH 40-21-1,5/2</t>
  </si>
  <si>
    <t>31 562.00 руб.</t>
  </si>
  <si>
    <t>UNI-101533</t>
  </si>
  <si>
    <t>Циркуляционный насос SVH 50-12-1,1/2</t>
  </si>
  <si>
    <t>32 613.00 руб.</t>
  </si>
  <si>
    <t>UNI-101534</t>
  </si>
  <si>
    <t>Циркуляционный насос SVH 50-15-1,5/2</t>
  </si>
  <si>
    <t>36 219.00 руб.</t>
  </si>
  <si>
    <t>UNI-101535</t>
  </si>
  <si>
    <t>Циркуляционный насос SVH 50-18-2,2/2</t>
  </si>
  <si>
    <t>38 361.00 руб.</t>
  </si>
  <si>
    <t>UNI-101536</t>
  </si>
  <si>
    <t>Циркуляционный насос SVH 65-15-2,2/2</t>
  </si>
  <si>
    <t>39 301.00 руб.</t>
  </si>
  <si>
    <t>UNI-101537</t>
  </si>
  <si>
    <t>Циркуляционный насос SVH 65-20-3/2</t>
  </si>
  <si>
    <t>46 171.00 руб.</t>
  </si>
  <si>
    <t>UNI-101538</t>
  </si>
  <si>
    <t>Циркуляционный насос SVH 65-22-4/2</t>
  </si>
  <si>
    <t>52 686.00 руб.</t>
  </si>
  <si>
    <t>UNI-101539</t>
  </si>
  <si>
    <t>Циркуляционный насос SVH 80-13-3/2</t>
  </si>
  <si>
    <t>49 149.00 руб.</t>
  </si>
  <si>
    <t>UNI-101540</t>
  </si>
  <si>
    <t>Циркуляционный насос SVH 80-18-4/2</t>
  </si>
  <si>
    <t>55 603.00 руб.</t>
  </si>
  <si>
    <t>UNI-101541</t>
  </si>
  <si>
    <t>Циркуляционный насос SVH 80-23-5,5/2</t>
  </si>
  <si>
    <t>70 307.00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</si>
</sst>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08e9a7_3fea_11ee_a4a3_047c1617b143_62fcde13_11fe_11ef_a5b8_047c1617b1431.png"/><Relationship Id="rId2" Type="http://schemas.openxmlformats.org/officeDocument/2006/relationships/image" Target="../media/ab08e9a9_3fea_11ee_a4a3_047c1617b143_62fcde0d_11fe_11ef_a5b8_047c1617b1432.png"/><Relationship Id="rId3" Type="http://schemas.openxmlformats.org/officeDocument/2006/relationships/image" Target="../media/ab08e9ab_3fea_11ee_a4a3_047c1617b143_62fcde10_11fe_11ef_a5b8_047c1617b1433.png"/><Relationship Id="rId4" Type="http://schemas.openxmlformats.org/officeDocument/2006/relationships/image" Target="../media/ab08e9ad_3fea_11ee_a4a3_047c1617b143_62fcde16_11fe_11ef_a5b8_047c1617b1434.png"/><Relationship Id="rId5" Type="http://schemas.openxmlformats.org/officeDocument/2006/relationships/image" Target="../media/ab08e9af_3fea_11ee_a4a3_047c1617b143_62fcde19_11fe_11ef_a5b8_047c1617b1435.png"/><Relationship Id="rId6" Type="http://schemas.openxmlformats.org/officeDocument/2006/relationships/image" Target="../media/ea21c120_400c_11ee_a4a3_047c1617b143_695c44ea_11fe_11ef_a5b8_047c1617b1436.png"/><Relationship Id="rId7" Type="http://schemas.openxmlformats.org/officeDocument/2006/relationships/image" Target="../media/fa4c10ec_469b_11ef_a5fc_047c1617b143_0a6f3a09_310d_11f1_a89b_047c1617b1437.jpeg"/><Relationship Id="rId8" Type="http://schemas.openxmlformats.org/officeDocument/2006/relationships/image" Target="../media/fa4c10ee_469b_11ef_a5fc_047c1617b143_0a6f3a0b_310d_11f1_a89b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879337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J6*6499.32</f>
        <v>0</v>
      </c>
      <c r="L6" s="5"/>
    </row>
    <row r="7" spans="1:12" customHeight="1" ht="105" outlineLevel="5">
      <c r="A7" s="1"/>
      <c r="B7" s="1">
        <v>879338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2</v>
      </c>
      <c r="H7" s="2">
        <v>0</v>
      </c>
      <c r="I7" s="1">
        <v>0</v>
      </c>
      <c r="J7" s="3" t="s">
        <v>18</v>
      </c>
      <c r="K7" s="2" t="str">
        <f>J7*12802.30</f>
        <v>0</v>
      </c>
      <c r="L7" s="5"/>
    </row>
    <row r="8" spans="1:12" customHeight="1" ht="105" outlineLevel="5">
      <c r="A8" s="1"/>
      <c r="B8" s="1">
        <v>879339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1</v>
      </c>
      <c r="H8" s="2">
        <v>0</v>
      </c>
      <c r="I8" s="1">
        <v>0</v>
      </c>
      <c r="J8" s="3" t="s">
        <v>18</v>
      </c>
      <c r="K8" s="2" t="str">
        <f>J8*19062.52</f>
        <v>0</v>
      </c>
      <c r="L8" s="5"/>
    </row>
    <row r="9" spans="1:12" customHeight="1" ht="105" outlineLevel="5">
      <c r="A9" s="1"/>
      <c r="B9" s="1">
        <v>879340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1</v>
      </c>
      <c r="H9" s="2">
        <v>0</v>
      </c>
      <c r="I9" s="1">
        <v>0</v>
      </c>
      <c r="J9" s="3" t="s">
        <v>18</v>
      </c>
      <c r="K9" s="2" t="str">
        <f>J9*22045.07</f>
        <v>0</v>
      </c>
      <c r="L9" s="5"/>
    </row>
    <row r="10" spans="1:12" customHeight="1" ht="105" outlineLevel="5">
      <c r="A10" s="1"/>
      <c r="B10" s="1">
        <v>879341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J10*25335.42</f>
        <v>0</v>
      </c>
      <c r="L10" s="5"/>
    </row>
    <row r="11" spans="1:12" customHeight="1" ht="105" outlineLevel="5">
      <c r="A11" s="1"/>
      <c r="B11" s="1">
        <v>879342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1</v>
      </c>
      <c r="H11" s="2">
        <v>0</v>
      </c>
      <c r="I11" s="1">
        <v>0</v>
      </c>
      <c r="J11" s="3" t="s">
        <v>18</v>
      </c>
      <c r="K11" s="2" t="str">
        <f>J11*28113.81</f>
        <v>0</v>
      </c>
      <c r="L11" s="5"/>
    </row>
    <row r="12" spans="1:12" customHeight="1" ht="105" outlineLevel="5">
      <c r="A12" s="1"/>
      <c r="B12" s="1">
        <v>883384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1</v>
      </c>
      <c r="H12" s="2">
        <v>0</v>
      </c>
      <c r="I12" s="1">
        <v>0</v>
      </c>
      <c r="J12" s="3" t="s">
        <v>18</v>
      </c>
      <c r="K12" s="2" t="str">
        <f>J12*30044.07</f>
        <v>0</v>
      </c>
      <c r="L12" s="5"/>
    </row>
    <row r="13" spans="1:12" customHeight="1" ht="105" outlineLevel="5">
      <c r="A13" s="1"/>
      <c r="B13" s="1">
        <v>883385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1</v>
      </c>
      <c r="H13" s="2">
        <v>0</v>
      </c>
      <c r="I13" s="1">
        <v>0</v>
      </c>
      <c r="J13" s="3" t="s">
        <v>18</v>
      </c>
      <c r="K13" s="2" t="str">
        <f>J13*33383.95</f>
        <v>0</v>
      </c>
      <c r="L13" s="5"/>
    </row>
    <row r="14" spans="1:12" outlineLevel="3">
      <c r="A14" s="9" t="s">
        <v>47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outlineLevel="5">
      <c r="A15" s="1"/>
      <c r="B15" s="1">
        <v>958721</v>
      </c>
      <c r="C15" s="1" t="s">
        <v>48</v>
      </c>
      <c r="D15" s="1">
        <v>17761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18</v>
      </c>
      <c r="K15" s="2" t="str">
        <f>J15*37893.00</f>
        <v>0</v>
      </c>
      <c r="L15" s="5"/>
    </row>
    <row r="16" spans="1:12" outlineLevel="5">
      <c r="A16" s="1"/>
      <c r="B16" s="1">
        <v>958722</v>
      </c>
      <c r="C16" s="1" t="s">
        <v>51</v>
      </c>
      <c r="D16" s="1">
        <v>41561</v>
      </c>
      <c r="E16" s="2" t="s">
        <v>52</v>
      </c>
      <c r="F16" s="2" t="s">
        <v>53</v>
      </c>
      <c r="G16" s="2">
        <v>0</v>
      </c>
      <c r="H16" s="2">
        <v>0</v>
      </c>
      <c r="I16" s="1">
        <v>0</v>
      </c>
      <c r="J16" s="3" t="s">
        <v>18</v>
      </c>
      <c r="K16" s="2" t="str">
        <f>J16*37437.00</f>
        <v>0</v>
      </c>
      <c r="L16" s="5"/>
    </row>
    <row r="17" spans="1:12" outlineLevel="5">
      <c r="A17" s="1"/>
      <c r="B17" s="1">
        <v>958723</v>
      </c>
      <c r="C17" s="1" t="s">
        <v>54</v>
      </c>
      <c r="D17" s="1">
        <v>45901</v>
      </c>
      <c r="E17" s="2" t="s">
        <v>55</v>
      </c>
      <c r="F17" s="2" t="s">
        <v>56</v>
      </c>
      <c r="G17" s="2">
        <v>0</v>
      </c>
      <c r="H17" s="2">
        <v>0</v>
      </c>
      <c r="I17" s="1">
        <v>0</v>
      </c>
      <c r="J17" s="3" t="s">
        <v>18</v>
      </c>
      <c r="K17" s="2" t="str">
        <f>J17*35403.00</f>
        <v>0</v>
      </c>
      <c r="L17" s="5"/>
    </row>
    <row r="18" spans="1:12" outlineLevel="5">
      <c r="A18" s="1"/>
      <c r="B18" s="1">
        <v>958724</v>
      </c>
      <c r="C18" s="1" t="s">
        <v>57</v>
      </c>
      <c r="D18" s="1">
        <v>79864</v>
      </c>
      <c r="E18" s="2" t="s">
        <v>58</v>
      </c>
      <c r="F18" s="2" t="s">
        <v>59</v>
      </c>
      <c r="G18" s="2">
        <v>0</v>
      </c>
      <c r="H18" s="2">
        <v>0</v>
      </c>
      <c r="I18" s="1">
        <v>0</v>
      </c>
      <c r="J18" s="3" t="s">
        <v>18</v>
      </c>
      <c r="K18" s="2" t="str">
        <f>J18*40695.00</f>
        <v>0</v>
      </c>
      <c r="L18" s="5"/>
    </row>
    <row r="19" spans="1:12" outlineLevel="5">
      <c r="A19" s="1"/>
      <c r="B19" s="1">
        <v>958725</v>
      </c>
      <c r="C19" s="1" t="s">
        <v>60</v>
      </c>
      <c r="D19" s="1">
        <v>91023</v>
      </c>
      <c r="E19" s="2" t="s">
        <v>61</v>
      </c>
      <c r="F19" s="2" t="s">
        <v>62</v>
      </c>
      <c r="G19" s="2">
        <v>0</v>
      </c>
      <c r="H19" s="2">
        <v>0</v>
      </c>
      <c r="I19" s="1">
        <v>0</v>
      </c>
      <c r="J19" s="3" t="s">
        <v>18</v>
      </c>
      <c r="K19" s="2" t="str">
        <f>J19*42313.00</f>
        <v>0</v>
      </c>
      <c r="L19" s="5"/>
    </row>
    <row r="20" spans="1:12" outlineLevel="5">
      <c r="A20" s="1"/>
      <c r="B20" s="1">
        <v>958726</v>
      </c>
      <c r="C20" s="1" t="s">
        <v>63</v>
      </c>
      <c r="D20" s="1">
        <v>69866</v>
      </c>
      <c r="E20" s="2" t="s">
        <v>64</v>
      </c>
      <c r="F20" s="2" t="s">
        <v>65</v>
      </c>
      <c r="G20" s="2">
        <v>0</v>
      </c>
      <c r="H20" s="2">
        <v>0</v>
      </c>
      <c r="I20" s="1">
        <v>0</v>
      </c>
      <c r="J20" s="3" t="s">
        <v>18</v>
      </c>
      <c r="K20" s="2" t="str">
        <f>J20*34428.00</f>
        <v>0</v>
      </c>
      <c r="L20" s="5"/>
    </row>
    <row r="21" spans="1:12" outlineLevel="5">
      <c r="A21" s="1"/>
      <c r="B21" s="1">
        <v>958727</v>
      </c>
      <c r="C21" s="1" t="s">
        <v>66</v>
      </c>
      <c r="D21" s="1">
        <v>70082</v>
      </c>
      <c r="E21" s="2" t="s">
        <v>67</v>
      </c>
      <c r="F21" s="2" t="s">
        <v>68</v>
      </c>
      <c r="G21" s="2">
        <v>0</v>
      </c>
      <c r="H21" s="2">
        <v>0</v>
      </c>
      <c r="I21" s="1">
        <v>0</v>
      </c>
      <c r="J21" s="3" t="s">
        <v>18</v>
      </c>
      <c r="K21" s="2" t="str">
        <f>J21*36255.00</f>
        <v>0</v>
      </c>
      <c r="L21" s="5"/>
    </row>
    <row r="22" spans="1:12" outlineLevel="5">
      <c r="A22" s="1"/>
      <c r="B22" s="1">
        <v>958728</v>
      </c>
      <c r="C22" s="1" t="s">
        <v>69</v>
      </c>
      <c r="D22" s="1">
        <v>85910</v>
      </c>
      <c r="E22" s="2" t="s">
        <v>70</v>
      </c>
      <c r="F22" s="2" t="s">
        <v>71</v>
      </c>
      <c r="G22" s="2">
        <v>0</v>
      </c>
      <c r="H22" s="2">
        <v>0</v>
      </c>
      <c r="I22" s="1">
        <v>0</v>
      </c>
      <c r="J22" s="3" t="s">
        <v>18</v>
      </c>
      <c r="K22" s="2" t="str">
        <f>J22*37247.00</f>
        <v>0</v>
      </c>
      <c r="L22" s="5"/>
    </row>
    <row r="23" spans="1:12" outlineLevel="5">
      <c r="A23" s="1"/>
      <c r="B23" s="1">
        <v>958729</v>
      </c>
      <c r="C23" s="1" t="s">
        <v>72</v>
      </c>
      <c r="D23" s="1">
        <v>80633</v>
      </c>
      <c r="E23" s="2" t="s">
        <v>73</v>
      </c>
      <c r="F23" s="2" t="s">
        <v>74</v>
      </c>
      <c r="G23" s="2">
        <v>0</v>
      </c>
      <c r="H23" s="2">
        <v>0</v>
      </c>
      <c r="I23" s="1">
        <v>0</v>
      </c>
      <c r="J23" s="3" t="s">
        <v>18</v>
      </c>
      <c r="K23" s="2" t="str">
        <f>J23*35272.00</f>
        <v>0</v>
      </c>
      <c r="L23" s="5"/>
    </row>
    <row r="24" spans="1:12" outlineLevel="5">
      <c r="A24" s="1"/>
      <c r="B24" s="1">
        <v>958730</v>
      </c>
      <c r="C24" s="1" t="s">
        <v>75</v>
      </c>
      <c r="D24" s="1">
        <v>57073</v>
      </c>
      <c r="E24" s="2" t="s">
        <v>76</v>
      </c>
      <c r="F24" s="2" t="s">
        <v>77</v>
      </c>
      <c r="G24" s="2">
        <v>0</v>
      </c>
      <c r="H24" s="2">
        <v>0</v>
      </c>
      <c r="I24" s="1">
        <v>0</v>
      </c>
      <c r="J24" s="3" t="s">
        <v>18</v>
      </c>
      <c r="K24" s="2" t="str">
        <f>J24*40579.00</f>
        <v>0</v>
      </c>
      <c r="L24" s="5"/>
    </row>
    <row r="25" spans="1:12" outlineLevel="5">
      <c r="A25" s="1"/>
      <c r="B25" s="1">
        <v>958731</v>
      </c>
      <c r="C25" s="1" t="s">
        <v>78</v>
      </c>
      <c r="D25" s="1">
        <v>87099</v>
      </c>
      <c r="E25" s="2" t="s">
        <v>79</v>
      </c>
      <c r="F25" s="2" t="s">
        <v>80</v>
      </c>
      <c r="G25" s="2">
        <v>0</v>
      </c>
      <c r="H25" s="2">
        <v>0</v>
      </c>
      <c r="I25" s="1">
        <v>0</v>
      </c>
      <c r="J25" s="3" t="s">
        <v>18</v>
      </c>
      <c r="K25" s="2" t="str">
        <f>J25*40843.00</f>
        <v>0</v>
      </c>
      <c r="L25" s="5"/>
    </row>
    <row r="26" spans="1:12" outlineLevel="5">
      <c r="A26" s="1"/>
      <c r="B26" s="1">
        <v>958732</v>
      </c>
      <c r="C26" s="1" t="s">
        <v>81</v>
      </c>
      <c r="D26" s="1">
        <v>51884</v>
      </c>
      <c r="E26" s="2" t="s">
        <v>82</v>
      </c>
      <c r="F26" s="2" t="s">
        <v>83</v>
      </c>
      <c r="G26" s="2">
        <v>0</v>
      </c>
      <c r="H26" s="2">
        <v>0</v>
      </c>
      <c r="I26" s="1">
        <v>0</v>
      </c>
      <c r="J26" s="3" t="s">
        <v>18</v>
      </c>
      <c r="K26" s="2" t="str">
        <f>J26*34264.00</f>
        <v>0</v>
      </c>
      <c r="L26" s="5"/>
    </row>
    <row r="27" spans="1:12" outlineLevel="5">
      <c r="A27" s="1"/>
      <c r="B27" s="1">
        <v>958733</v>
      </c>
      <c r="C27" s="1" t="s">
        <v>84</v>
      </c>
      <c r="D27" s="1">
        <v>36269</v>
      </c>
      <c r="E27" s="2" t="s">
        <v>85</v>
      </c>
      <c r="F27" s="2" t="s">
        <v>86</v>
      </c>
      <c r="G27" s="2">
        <v>0</v>
      </c>
      <c r="H27" s="2">
        <v>0</v>
      </c>
      <c r="I27" s="1">
        <v>0</v>
      </c>
      <c r="J27" s="3" t="s">
        <v>18</v>
      </c>
      <c r="K27" s="2" t="str">
        <f>J27*43428.00</f>
        <v>0</v>
      </c>
      <c r="L27" s="5"/>
    </row>
    <row r="28" spans="1:12" outlineLevel="5">
      <c r="A28" s="1"/>
      <c r="B28" s="1">
        <v>958734</v>
      </c>
      <c r="C28" s="1" t="s">
        <v>87</v>
      </c>
      <c r="D28" s="1">
        <v>47053</v>
      </c>
      <c r="E28" s="2" t="s">
        <v>88</v>
      </c>
      <c r="F28" s="2" t="s">
        <v>89</v>
      </c>
      <c r="G28" s="2">
        <v>0</v>
      </c>
      <c r="H28" s="2">
        <v>0</v>
      </c>
      <c r="I28" s="1">
        <v>0</v>
      </c>
      <c r="J28" s="3" t="s">
        <v>18</v>
      </c>
      <c r="K28" s="2" t="str">
        <f>J28*56808.00</f>
        <v>0</v>
      </c>
      <c r="L28" s="5"/>
    </row>
    <row r="29" spans="1:12" outlineLevel="5">
      <c r="A29" s="1"/>
      <c r="B29" s="1">
        <v>958735</v>
      </c>
      <c r="C29" s="1" t="s">
        <v>90</v>
      </c>
      <c r="D29" s="1">
        <v>45176</v>
      </c>
      <c r="E29" s="2" t="s">
        <v>91</v>
      </c>
      <c r="F29" s="2" t="s">
        <v>89</v>
      </c>
      <c r="G29" s="2">
        <v>0</v>
      </c>
      <c r="H29" s="2">
        <v>0</v>
      </c>
      <c r="I29" s="1">
        <v>0</v>
      </c>
      <c r="J29" s="3" t="s">
        <v>18</v>
      </c>
      <c r="K29" s="2" t="str">
        <f>J29*56808.00</f>
        <v>0</v>
      </c>
      <c r="L29" s="5"/>
    </row>
    <row r="30" spans="1:12" outlineLevel="5">
      <c r="A30" s="1"/>
      <c r="B30" s="1">
        <v>958736</v>
      </c>
      <c r="C30" s="1" t="s">
        <v>92</v>
      </c>
      <c r="D30" s="1">
        <v>91705</v>
      </c>
      <c r="E30" s="2" t="s">
        <v>93</v>
      </c>
      <c r="F30" s="2" t="s">
        <v>94</v>
      </c>
      <c r="G30" s="2">
        <v>0</v>
      </c>
      <c r="H30" s="2">
        <v>0</v>
      </c>
      <c r="I30" s="1">
        <v>0</v>
      </c>
      <c r="J30" s="3" t="s">
        <v>18</v>
      </c>
      <c r="K30" s="2" t="str">
        <f>J30*59011.00</f>
        <v>0</v>
      </c>
      <c r="L30" s="5"/>
    </row>
    <row r="31" spans="1:12" outlineLevel="5">
      <c r="A31" s="1"/>
      <c r="B31" s="1">
        <v>958737</v>
      </c>
      <c r="C31" s="1" t="s">
        <v>95</v>
      </c>
      <c r="D31" s="1">
        <v>74913</v>
      </c>
      <c r="E31" s="2" t="s">
        <v>96</v>
      </c>
      <c r="F31" s="2" t="s">
        <v>97</v>
      </c>
      <c r="G31" s="2">
        <v>0</v>
      </c>
      <c r="H31" s="2">
        <v>0</v>
      </c>
      <c r="I31" s="1">
        <v>0</v>
      </c>
      <c r="J31" s="3" t="s">
        <v>18</v>
      </c>
      <c r="K31" s="2" t="str">
        <f>J31*57143.00</f>
        <v>0</v>
      </c>
      <c r="L31" s="5"/>
    </row>
    <row r="32" spans="1:12" outlineLevel="5">
      <c r="A32" s="1"/>
      <c r="B32" s="1">
        <v>958738</v>
      </c>
      <c r="C32" s="1" t="s">
        <v>98</v>
      </c>
      <c r="D32" s="1">
        <v>79301</v>
      </c>
      <c r="E32" s="2" t="s">
        <v>99</v>
      </c>
      <c r="F32" s="2" t="s">
        <v>100</v>
      </c>
      <c r="G32" s="2">
        <v>0</v>
      </c>
      <c r="H32" s="2">
        <v>0</v>
      </c>
      <c r="I32" s="1">
        <v>0</v>
      </c>
      <c r="J32" s="3" t="s">
        <v>18</v>
      </c>
      <c r="K32" s="2" t="str">
        <f>J32*62595.00</f>
        <v>0</v>
      </c>
      <c r="L32" s="5"/>
    </row>
    <row r="33" spans="1:12" outlineLevel="5">
      <c r="A33" s="1"/>
      <c r="B33" s="1">
        <v>958739</v>
      </c>
      <c r="C33" s="1" t="s">
        <v>101</v>
      </c>
      <c r="D33" s="1">
        <v>30450</v>
      </c>
      <c r="E33" s="2" t="s">
        <v>102</v>
      </c>
      <c r="F33" s="2" t="s">
        <v>97</v>
      </c>
      <c r="G33" s="2">
        <v>0</v>
      </c>
      <c r="H33" s="2">
        <v>0</v>
      </c>
      <c r="I33" s="1">
        <v>0</v>
      </c>
      <c r="J33" s="3" t="s">
        <v>18</v>
      </c>
      <c r="K33" s="2" t="str">
        <f>J33*57143.00</f>
        <v>0</v>
      </c>
      <c r="L33" s="5"/>
    </row>
    <row r="34" spans="1:12" outlineLevel="5">
      <c r="A34" s="1"/>
      <c r="B34" s="1">
        <v>958740</v>
      </c>
      <c r="C34" s="1" t="s">
        <v>103</v>
      </c>
      <c r="D34" s="1">
        <v>97011</v>
      </c>
      <c r="E34" s="2" t="s">
        <v>104</v>
      </c>
      <c r="F34" s="2" t="s">
        <v>105</v>
      </c>
      <c r="G34" s="2">
        <v>0</v>
      </c>
      <c r="H34" s="2">
        <v>0</v>
      </c>
      <c r="I34" s="1">
        <v>0</v>
      </c>
      <c r="J34" s="3" t="s">
        <v>18</v>
      </c>
      <c r="K34" s="2" t="str">
        <f>J34*23125.00</f>
        <v>0</v>
      </c>
      <c r="L34" s="5"/>
    </row>
    <row r="35" spans="1:12" outlineLevel="5">
      <c r="A35" s="1"/>
      <c r="B35" s="1">
        <v>958741</v>
      </c>
      <c r="C35" s="1" t="s">
        <v>106</v>
      </c>
      <c r="D35" s="1">
        <v>18397</v>
      </c>
      <c r="E35" s="2" t="s">
        <v>107</v>
      </c>
      <c r="F35" s="2" t="s">
        <v>108</v>
      </c>
      <c r="G35" s="2">
        <v>0</v>
      </c>
      <c r="H35" s="2">
        <v>0</v>
      </c>
      <c r="I35" s="1">
        <v>0</v>
      </c>
      <c r="J35" s="3" t="s">
        <v>18</v>
      </c>
      <c r="K35" s="2" t="str">
        <f>J35*49719.00</f>
        <v>0</v>
      </c>
      <c r="L35" s="5"/>
    </row>
    <row r="36" spans="1:12" outlineLevel="5">
      <c r="A36" s="1"/>
      <c r="B36" s="1">
        <v>958742</v>
      </c>
      <c r="C36" s="1" t="s">
        <v>109</v>
      </c>
      <c r="D36" s="1">
        <v>55391</v>
      </c>
      <c r="E36" s="2" t="s">
        <v>110</v>
      </c>
      <c r="F36" s="2" t="s">
        <v>111</v>
      </c>
      <c r="G36" s="2">
        <v>0</v>
      </c>
      <c r="H36" s="2">
        <v>0</v>
      </c>
      <c r="I36" s="1">
        <v>0</v>
      </c>
      <c r="J36" s="3" t="s">
        <v>18</v>
      </c>
      <c r="K36" s="2" t="str">
        <f>J36*35243.00</f>
        <v>0</v>
      </c>
      <c r="L36" s="5"/>
    </row>
    <row r="37" spans="1:12" outlineLevel="5">
      <c r="A37" s="1"/>
      <c r="B37" s="1">
        <v>958743</v>
      </c>
      <c r="C37" s="1" t="s">
        <v>112</v>
      </c>
      <c r="D37" s="1">
        <v>25467</v>
      </c>
      <c r="E37" s="2" t="s">
        <v>113</v>
      </c>
      <c r="F37" s="2" t="s">
        <v>114</v>
      </c>
      <c r="G37" s="2">
        <v>0</v>
      </c>
      <c r="H37" s="2">
        <v>0</v>
      </c>
      <c r="I37" s="1">
        <v>0</v>
      </c>
      <c r="J37" s="3" t="s">
        <v>18</v>
      </c>
      <c r="K37" s="2" t="str">
        <f>J37*48563.00</f>
        <v>0</v>
      </c>
      <c r="L37" s="5"/>
    </row>
    <row r="38" spans="1:12" outlineLevel="5">
      <c r="A38" s="1"/>
      <c r="B38" s="1">
        <v>958744</v>
      </c>
      <c r="C38" s="1" t="s">
        <v>115</v>
      </c>
      <c r="D38" s="1">
        <v>16012</v>
      </c>
      <c r="E38" s="2" t="s">
        <v>116</v>
      </c>
      <c r="F38" s="2" t="s">
        <v>117</v>
      </c>
      <c r="G38" s="2">
        <v>0</v>
      </c>
      <c r="H38" s="2">
        <v>0</v>
      </c>
      <c r="I38" s="1">
        <v>0</v>
      </c>
      <c r="J38" s="3" t="s">
        <v>18</v>
      </c>
      <c r="K38" s="2" t="str">
        <f>J38*27530.00</f>
        <v>0</v>
      </c>
      <c r="L38" s="5"/>
    </row>
    <row r="39" spans="1:12" outlineLevel="5">
      <c r="A39" s="1"/>
      <c r="B39" s="1">
        <v>958745</v>
      </c>
      <c r="C39" s="1" t="s">
        <v>118</v>
      </c>
      <c r="D39" s="1">
        <v>19610</v>
      </c>
      <c r="E39" s="2" t="s">
        <v>119</v>
      </c>
      <c r="F39" s="2" t="s">
        <v>120</v>
      </c>
      <c r="G39" s="2">
        <v>0</v>
      </c>
      <c r="H39" s="2">
        <v>0</v>
      </c>
      <c r="I39" s="1">
        <v>0</v>
      </c>
      <c r="J39" s="3" t="s">
        <v>18</v>
      </c>
      <c r="K39" s="2" t="str">
        <f>J39*40550.00</f>
        <v>0</v>
      </c>
      <c r="L39" s="5"/>
    </row>
    <row r="40" spans="1:12" outlineLevel="5">
      <c r="A40" s="1"/>
      <c r="B40" s="1">
        <v>958746</v>
      </c>
      <c r="C40" s="1" t="s">
        <v>121</v>
      </c>
      <c r="D40" s="1">
        <v>80976</v>
      </c>
      <c r="E40" s="2" t="s">
        <v>122</v>
      </c>
      <c r="F40" s="2" t="s">
        <v>123</v>
      </c>
      <c r="G40" s="2">
        <v>0</v>
      </c>
      <c r="H40" s="2">
        <v>0</v>
      </c>
      <c r="I40" s="1">
        <v>0</v>
      </c>
      <c r="J40" s="3" t="s">
        <v>18</v>
      </c>
      <c r="K40" s="2" t="str">
        <f>J40*39516.00</f>
        <v>0</v>
      </c>
      <c r="L40" s="5"/>
    </row>
    <row r="41" spans="1:12" outlineLevel="5">
      <c r="A41" s="1"/>
      <c r="B41" s="1">
        <v>958747</v>
      </c>
      <c r="C41" s="1" t="s">
        <v>124</v>
      </c>
      <c r="D41" s="1">
        <v>65996</v>
      </c>
      <c r="E41" s="2" t="s">
        <v>125</v>
      </c>
      <c r="F41" s="2" t="s">
        <v>126</v>
      </c>
      <c r="G41" s="2">
        <v>0</v>
      </c>
      <c r="H41" s="2">
        <v>0</v>
      </c>
      <c r="I41" s="1">
        <v>0</v>
      </c>
      <c r="J41" s="3" t="s">
        <v>18</v>
      </c>
      <c r="K41" s="2" t="str">
        <f>J41*36075.00</f>
        <v>0</v>
      </c>
      <c r="L41" s="5"/>
    </row>
    <row r="42" spans="1:12" outlineLevel="5">
      <c r="A42" s="1"/>
      <c r="B42" s="1">
        <v>958748</v>
      </c>
      <c r="C42" s="1" t="s">
        <v>127</v>
      </c>
      <c r="D42" s="1">
        <v>26688</v>
      </c>
      <c r="E42" s="2" t="s">
        <v>128</v>
      </c>
      <c r="F42" s="2" t="s">
        <v>129</v>
      </c>
      <c r="G42" s="2">
        <v>0</v>
      </c>
      <c r="H42" s="2">
        <v>0</v>
      </c>
      <c r="I42" s="1">
        <v>0</v>
      </c>
      <c r="J42" s="3" t="s">
        <v>18</v>
      </c>
      <c r="K42" s="2" t="str">
        <f>J42*32375.00</f>
        <v>0</v>
      </c>
      <c r="L42" s="5"/>
    </row>
    <row r="43" spans="1:12" outlineLevel="5">
      <c r="A43" s="1"/>
      <c r="B43" s="1">
        <v>958749</v>
      </c>
      <c r="C43" s="1" t="s">
        <v>130</v>
      </c>
      <c r="D43" s="1">
        <v>26640</v>
      </c>
      <c r="E43" s="2" t="s">
        <v>131</v>
      </c>
      <c r="F43" s="2" t="s">
        <v>132</v>
      </c>
      <c r="G43" s="2">
        <v>0</v>
      </c>
      <c r="H43" s="2">
        <v>0</v>
      </c>
      <c r="I43" s="1">
        <v>0</v>
      </c>
      <c r="J43" s="3" t="s">
        <v>18</v>
      </c>
      <c r="K43" s="2" t="str">
        <f>J43*34780.00</f>
        <v>0</v>
      </c>
      <c r="L43" s="5"/>
    </row>
    <row r="44" spans="1:12" outlineLevel="5">
      <c r="A44" s="1"/>
      <c r="B44" s="1">
        <v>958750</v>
      </c>
      <c r="C44" s="1" t="s">
        <v>133</v>
      </c>
      <c r="D44" s="1">
        <v>95443</v>
      </c>
      <c r="E44" s="2" t="s">
        <v>134</v>
      </c>
      <c r="F44" s="2" t="s">
        <v>135</v>
      </c>
      <c r="G44" s="2">
        <v>0</v>
      </c>
      <c r="H44" s="2">
        <v>0</v>
      </c>
      <c r="I44" s="1">
        <v>0</v>
      </c>
      <c r="J44" s="3" t="s">
        <v>18</v>
      </c>
      <c r="K44" s="2" t="str">
        <f>J44*18500.00</f>
        <v>0</v>
      </c>
      <c r="L44" s="5"/>
    </row>
    <row r="45" spans="1:12" outlineLevel="5">
      <c r="A45" s="1"/>
      <c r="B45" s="1">
        <v>958751</v>
      </c>
      <c r="C45" s="1" t="s">
        <v>136</v>
      </c>
      <c r="D45" s="1">
        <v>37711</v>
      </c>
      <c r="E45" s="2" t="s">
        <v>137</v>
      </c>
      <c r="F45" s="2" t="s">
        <v>138</v>
      </c>
      <c r="G45" s="2">
        <v>0</v>
      </c>
      <c r="H45" s="2">
        <v>0</v>
      </c>
      <c r="I45" s="1">
        <v>0</v>
      </c>
      <c r="J45" s="3" t="s">
        <v>18</v>
      </c>
      <c r="K45" s="2" t="str">
        <f>J45*21275.00</f>
        <v>0</v>
      </c>
      <c r="L45" s="5"/>
    </row>
    <row r="46" spans="1:12" outlineLevel="5">
      <c r="A46" s="1"/>
      <c r="B46" s="1">
        <v>958752</v>
      </c>
      <c r="C46" s="1" t="s">
        <v>139</v>
      </c>
      <c r="D46" s="1">
        <v>23446</v>
      </c>
      <c r="E46" s="2" t="s">
        <v>140</v>
      </c>
      <c r="F46" s="2" t="s">
        <v>141</v>
      </c>
      <c r="G46" s="2">
        <v>0</v>
      </c>
      <c r="H46" s="2">
        <v>0</v>
      </c>
      <c r="I46" s="1">
        <v>0</v>
      </c>
      <c r="J46" s="3" t="s">
        <v>18</v>
      </c>
      <c r="K46" s="2" t="str">
        <f>J46*38295.00</f>
        <v>0</v>
      </c>
      <c r="L46" s="5"/>
    </row>
    <row r="47" spans="1:12" outlineLevel="3">
      <c r="A47" s="9" t="s">
        <v>142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5"/>
    </row>
    <row r="48" spans="1:12" outlineLevel="5">
      <c r="A48" s="1"/>
      <c r="B48" s="1">
        <v>958753</v>
      </c>
      <c r="C48" s="1" t="s">
        <v>143</v>
      </c>
      <c r="D48" s="1">
        <v>41722</v>
      </c>
      <c r="E48" s="2" t="s">
        <v>144</v>
      </c>
      <c r="F48" s="2" t="s">
        <v>145</v>
      </c>
      <c r="G48" s="2">
        <v>0</v>
      </c>
      <c r="H48" s="2">
        <v>0</v>
      </c>
      <c r="I48" s="1">
        <v>0</v>
      </c>
      <c r="J48" s="3" t="s">
        <v>18</v>
      </c>
      <c r="K48" s="2" t="str">
        <f>J48*30665.00</f>
        <v>0</v>
      </c>
      <c r="L48" s="5"/>
    </row>
    <row r="49" spans="1:12" outlineLevel="5">
      <c r="A49" s="1"/>
      <c r="B49" s="1">
        <v>958754</v>
      </c>
      <c r="C49" s="1" t="s">
        <v>146</v>
      </c>
      <c r="D49" s="1">
        <v>81433</v>
      </c>
      <c r="E49" s="2" t="s">
        <v>147</v>
      </c>
      <c r="F49" s="2" t="s">
        <v>148</v>
      </c>
      <c r="G49" s="2">
        <v>0</v>
      </c>
      <c r="H49" s="2">
        <v>0</v>
      </c>
      <c r="I49" s="1">
        <v>0</v>
      </c>
      <c r="J49" s="3" t="s">
        <v>18</v>
      </c>
      <c r="K49" s="2" t="str">
        <f>J49*36323.00</f>
        <v>0</v>
      </c>
      <c r="L49" s="5"/>
    </row>
    <row r="50" spans="1:12" outlineLevel="5">
      <c r="A50" s="1"/>
      <c r="B50" s="1">
        <v>958755</v>
      </c>
      <c r="C50" s="1" t="s">
        <v>149</v>
      </c>
      <c r="D50" s="1">
        <v>31191</v>
      </c>
      <c r="E50" s="2" t="s">
        <v>150</v>
      </c>
      <c r="F50" s="2" t="s">
        <v>151</v>
      </c>
      <c r="G50" s="2">
        <v>0</v>
      </c>
      <c r="H50" s="2">
        <v>0</v>
      </c>
      <c r="I50" s="1">
        <v>0</v>
      </c>
      <c r="J50" s="3" t="s">
        <v>18</v>
      </c>
      <c r="K50" s="2" t="str">
        <f>J50*33370.00</f>
        <v>0</v>
      </c>
      <c r="L50" s="5"/>
    </row>
    <row r="51" spans="1:12" outlineLevel="5">
      <c r="A51" s="1"/>
      <c r="B51" s="1">
        <v>958756</v>
      </c>
      <c r="C51" s="1" t="s">
        <v>152</v>
      </c>
      <c r="D51" s="1">
        <v>56988</v>
      </c>
      <c r="E51" s="2" t="s">
        <v>153</v>
      </c>
      <c r="F51" s="2" t="s">
        <v>154</v>
      </c>
      <c r="G51" s="2">
        <v>0</v>
      </c>
      <c r="H51" s="2">
        <v>0</v>
      </c>
      <c r="I51" s="1">
        <v>0</v>
      </c>
      <c r="J51" s="3" t="s">
        <v>18</v>
      </c>
      <c r="K51" s="2" t="str">
        <f>J51*27952.00</f>
        <v>0</v>
      </c>
      <c r="L51" s="5"/>
    </row>
    <row r="52" spans="1:12" outlineLevel="5">
      <c r="A52" s="1"/>
      <c r="B52" s="1">
        <v>958757</v>
      </c>
      <c r="C52" s="1" t="s">
        <v>155</v>
      </c>
      <c r="D52" s="1">
        <v>76910</v>
      </c>
      <c r="E52" s="2" t="s">
        <v>156</v>
      </c>
      <c r="F52" s="2" t="s">
        <v>157</v>
      </c>
      <c r="G52" s="2">
        <v>0</v>
      </c>
      <c r="H52" s="2">
        <v>0</v>
      </c>
      <c r="I52" s="1">
        <v>0</v>
      </c>
      <c r="J52" s="3" t="s">
        <v>18</v>
      </c>
      <c r="K52" s="2" t="str">
        <f>J52*35212.00</f>
        <v>0</v>
      </c>
      <c r="L52" s="5"/>
    </row>
    <row r="53" spans="1:12" outlineLevel="5">
      <c r="A53" s="1"/>
      <c r="B53" s="1">
        <v>958758</v>
      </c>
      <c r="C53" s="1" t="s">
        <v>158</v>
      </c>
      <c r="D53" s="1">
        <v>13514</v>
      </c>
      <c r="E53" s="2" t="s">
        <v>159</v>
      </c>
      <c r="F53" s="2" t="s">
        <v>160</v>
      </c>
      <c r="G53" s="2">
        <v>0</v>
      </c>
      <c r="H53" s="2">
        <v>0</v>
      </c>
      <c r="I53" s="1">
        <v>0</v>
      </c>
      <c r="J53" s="3" t="s">
        <v>18</v>
      </c>
      <c r="K53" s="2" t="str">
        <f>J53*31562.00</f>
        <v>0</v>
      </c>
      <c r="L53" s="5"/>
    </row>
    <row r="54" spans="1:12" outlineLevel="5">
      <c r="A54" s="1"/>
      <c r="B54" s="1">
        <v>958759</v>
      </c>
      <c r="C54" s="1" t="s">
        <v>161</v>
      </c>
      <c r="D54" s="1">
        <v>16018</v>
      </c>
      <c r="E54" s="2" t="s">
        <v>162</v>
      </c>
      <c r="F54" s="2" t="s">
        <v>163</v>
      </c>
      <c r="G54" s="2">
        <v>0</v>
      </c>
      <c r="H54" s="2">
        <v>0</v>
      </c>
      <c r="I54" s="1">
        <v>0</v>
      </c>
      <c r="J54" s="3" t="s">
        <v>18</v>
      </c>
      <c r="K54" s="2" t="str">
        <f>J54*32613.00</f>
        <v>0</v>
      </c>
      <c r="L54" s="5"/>
    </row>
    <row r="55" spans="1:12" outlineLevel="5">
      <c r="A55" s="1"/>
      <c r="B55" s="1">
        <v>958760</v>
      </c>
      <c r="C55" s="1" t="s">
        <v>164</v>
      </c>
      <c r="D55" s="1">
        <v>49621</v>
      </c>
      <c r="E55" s="2" t="s">
        <v>165</v>
      </c>
      <c r="F55" s="2" t="s">
        <v>166</v>
      </c>
      <c r="G55" s="2">
        <v>0</v>
      </c>
      <c r="H55" s="2">
        <v>0</v>
      </c>
      <c r="I55" s="1">
        <v>0</v>
      </c>
      <c r="J55" s="3" t="s">
        <v>18</v>
      </c>
      <c r="K55" s="2" t="str">
        <f>J55*36219.00</f>
        <v>0</v>
      </c>
      <c r="L55" s="5"/>
    </row>
    <row r="56" spans="1:12" outlineLevel="5">
      <c r="A56" s="1"/>
      <c r="B56" s="1">
        <v>958761</v>
      </c>
      <c r="C56" s="1" t="s">
        <v>167</v>
      </c>
      <c r="D56" s="1">
        <v>11013</v>
      </c>
      <c r="E56" s="2" t="s">
        <v>168</v>
      </c>
      <c r="F56" s="2" t="s">
        <v>169</v>
      </c>
      <c r="G56" s="2">
        <v>0</v>
      </c>
      <c r="H56" s="2">
        <v>0</v>
      </c>
      <c r="I56" s="1">
        <v>0</v>
      </c>
      <c r="J56" s="3" t="s">
        <v>18</v>
      </c>
      <c r="K56" s="2" t="str">
        <f>J56*38361.00</f>
        <v>0</v>
      </c>
      <c r="L56" s="5"/>
    </row>
    <row r="57" spans="1:12" outlineLevel="5">
      <c r="A57" s="1"/>
      <c r="B57" s="1">
        <v>958762</v>
      </c>
      <c r="C57" s="1" t="s">
        <v>170</v>
      </c>
      <c r="D57" s="1">
        <v>60423</v>
      </c>
      <c r="E57" s="2" t="s">
        <v>171</v>
      </c>
      <c r="F57" s="2" t="s">
        <v>172</v>
      </c>
      <c r="G57" s="2">
        <v>0</v>
      </c>
      <c r="H57" s="2">
        <v>0</v>
      </c>
      <c r="I57" s="1">
        <v>0</v>
      </c>
      <c r="J57" s="3" t="s">
        <v>18</v>
      </c>
      <c r="K57" s="2" t="str">
        <f>J57*39301.00</f>
        <v>0</v>
      </c>
      <c r="L57" s="5"/>
    </row>
    <row r="58" spans="1:12" outlineLevel="5">
      <c r="A58" s="1"/>
      <c r="B58" s="1">
        <v>958763</v>
      </c>
      <c r="C58" s="1" t="s">
        <v>173</v>
      </c>
      <c r="D58" s="1">
        <v>37684</v>
      </c>
      <c r="E58" s="2" t="s">
        <v>174</v>
      </c>
      <c r="F58" s="2" t="s">
        <v>175</v>
      </c>
      <c r="G58" s="2">
        <v>0</v>
      </c>
      <c r="H58" s="2">
        <v>0</v>
      </c>
      <c r="I58" s="1">
        <v>0</v>
      </c>
      <c r="J58" s="3" t="s">
        <v>18</v>
      </c>
      <c r="K58" s="2" t="str">
        <f>J58*46171.00</f>
        <v>0</v>
      </c>
      <c r="L58" s="5"/>
    </row>
    <row r="59" spans="1:12" outlineLevel="5">
      <c r="A59" s="1"/>
      <c r="B59" s="1">
        <v>958764</v>
      </c>
      <c r="C59" s="1" t="s">
        <v>176</v>
      </c>
      <c r="D59" s="1">
        <v>31701</v>
      </c>
      <c r="E59" s="2" t="s">
        <v>177</v>
      </c>
      <c r="F59" s="2" t="s">
        <v>178</v>
      </c>
      <c r="G59" s="2">
        <v>0</v>
      </c>
      <c r="H59" s="2">
        <v>0</v>
      </c>
      <c r="I59" s="1">
        <v>0</v>
      </c>
      <c r="J59" s="3" t="s">
        <v>18</v>
      </c>
      <c r="K59" s="2" t="str">
        <f>J59*52686.00</f>
        <v>0</v>
      </c>
      <c r="L59" s="5"/>
    </row>
    <row r="60" spans="1:12" outlineLevel="5">
      <c r="A60" s="1"/>
      <c r="B60" s="1">
        <v>958765</v>
      </c>
      <c r="C60" s="1" t="s">
        <v>179</v>
      </c>
      <c r="D60" s="1">
        <v>59929</v>
      </c>
      <c r="E60" s="2" t="s">
        <v>180</v>
      </c>
      <c r="F60" s="2" t="s">
        <v>181</v>
      </c>
      <c r="G60" s="2">
        <v>0</v>
      </c>
      <c r="H60" s="2">
        <v>0</v>
      </c>
      <c r="I60" s="1">
        <v>0</v>
      </c>
      <c r="J60" s="3" t="s">
        <v>18</v>
      </c>
      <c r="K60" s="2" t="str">
        <f>J60*49149.00</f>
        <v>0</v>
      </c>
      <c r="L60" s="5"/>
    </row>
    <row r="61" spans="1:12" outlineLevel="5">
      <c r="A61" s="1"/>
      <c r="B61" s="1">
        <v>958766</v>
      </c>
      <c r="C61" s="1" t="s">
        <v>182</v>
      </c>
      <c r="D61" s="1">
        <v>14018</v>
      </c>
      <c r="E61" s="2" t="s">
        <v>183</v>
      </c>
      <c r="F61" s="2" t="s">
        <v>184</v>
      </c>
      <c r="G61" s="2">
        <v>0</v>
      </c>
      <c r="H61" s="2">
        <v>0</v>
      </c>
      <c r="I61" s="1">
        <v>0</v>
      </c>
      <c r="J61" s="3" t="s">
        <v>18</v>
      </c>
      <c r="K61" s="2" t="str">
        <f>J61*55603.00</f>
        <v>0</v>
      </c>
      <c r="L61" s="5"/>
    </row>
    <row r="62" spans="1:12" outlineLevel="5">
      <c r="A62" s="1"/>
      <c r="B62" s="1">
        <v>958767</v>
      </c>
      <c r="C62" s="1" t="s">
        <v>185</v>
      </c>
      <c r="D62" s="1">
        <v>29166</v>
      </c>
      <c r="E62" s="2" t="s">
        <v>186</v>
      </c>
      <c r="F62" s="2" t="s">
        <v>187</v>
      </c>
      <c r="G62" s="2">
        <v>0</v>
      </c>
      <c r="H62" s="2">
        <v>0</v>
      </c>
      <c r="I62" s="1">
        <v>0</v>
      </c>
      <c r="J62" s="3" t="s">
        <v>18</v>
      </c>
      <c r="K62" s="2" t="str">
        <f>J62*70307.00</f>
        <v>0</v>
      </c>
      <c r="L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4:K14"/>
    <mergeCell ref="A47:K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2026-09-21T12:22:49+03:00</dcterms:created>
  <dcterms:modified xsi:type="dcterms:W3CDTF">2026-09-21T12:22:49+03:00</dcterms:modified>
  <dc:title>Untitled Spreadsheet</dc:title>
  <dc:description/>
  <dc:subject/>
  <cp:keywords/>
  <cp:category/>
</cp:coreProperties>
</file>