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<sst xmlns="http://schemas.openxmlformats.org/spreadsheetml/2006/main" uniqueCount="330">
  <si>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</si>
  <si>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</si>
  <si>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</si>
  <si>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</si>
  <si>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</si>
  <si>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</si>
  <si>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</si>
  <si>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</si>
  <si>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</si>
  <si>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</si>
  <si>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</si>
  <si>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Насосные станции</t>
  </si>
  <si>
    <t xml:space="preserve">Насосные станции и Комплекты с автоматикой UNIPUMP </t>
  </si>
  <si>
    <t>Адаптивные станции АКВАРОБОТ с г/а 2 л</t>
  </si>
  <si>
    <t>UNI-101202</t>
  </si>
  <si>
    <t>Адапт. станция  АКВАРОБОТ ECO JET 100 LA (г/а 2л)</t>
  </si>
  <si>
    <t>14 097.00 руб.</t>
  </si>
  <si>
    <t>шт</t>
  </si>
  <si>
    <t>UNI-101203</t>
  </si>
  <si>
    <t>Адапт. станция  АКВАРОБОТ JET 100 L (г/а 2л)</t>
  </si>
  <si>
    <t>15 260.00 руб.</t>
  </si>
  <si>
    <t>UNI-101204</t>
  </si>
  <si>
    <t>Адапт. станция  АКВАРОБОТ JET 110 L (г/а 2л)</t>
  </si>
  <si>
    <t>16 775.00 руб.</t>
  </si>
  <si>
    <t>UNI-101205</t>
  </si>
  <si>
    <t>Адапт. станция  АКВАРОБОТ JET 40 S (г/а 2л)</t>
  </si>
  <si>
    <t>11 320.00 руб.</t>
  </si>
  <si>
    <t>UNI-101206</t>
  </si>
  <si>
    <t>Адапт. станция  АКВАРОБОТ JET 60 S (г/а 2л)</t>
  </si>
  <si>
    <t>12 559.00 руб.</t>
  </si>
  <si>
    <t>UNI-101207</t>
  </si>
  <si>
    <t>Адапт. станция  АКВАРОБОТ JS 100 (г/а 2л)</t>
  </si>
  <si>
    <t>14 648.00 руб.</t>
  </si>
  <si>
    <t>UNI-101208</t>
  </si>
  <si>
    <t>Адапт. станция  АКВАРОБОТ JS 80 (г/а 2л)</t>
  </si>
  <si>
    <t>14 415.00 руб.</t>
  </si>
  <si>
    <t>UNI-101209</t>
  </si>
  <si>
    <t>Адапт. станция  АКВАРОБОТ QB 60 (г/а 2л)</t>
  </si>
  <si>
    <t>8 699.00 руб.</t>
  </si>
  <si>
    <t>UNI-101210</t>
  </si>
  <si>
    <t>Адапт. станция  АКВАРОБОТ QB 70 (г/а 2л)</t>
  </si>
  <si>
    <t>10 625.00 руб.</t>
  </si>
  <si>
    <t>UNI-101211</t>
  </si>
  <si>
    <t>Адапт. станция  АКВАРОБОТ QB 80 (г/а 2л)</t>
  </si>
  <si>
    <t>11 107.00 руб.</t>
  </si>
  <si>
    <t>UNI-101212</t>
  </si>
  <si>
    <t>Адапт. станция АКВАРОБОТ JSW 55 (г/а 2л)</t>
  </si>
  <si>
    <t>16 587.00 руб.</t>
  </si>
  <si>
    <t>UNI-101213</t>
  </si>
  <si>
    <t>Адапт.станция  АКВАРОБОТ ECO JET 80 LA (г/а 2л)</t>
  </si>
  <si>
    <t>13 468.00 руб.</t>
  </si>
  <si>
    <t>UNI-101214</t>
  </si>
  <si>
    <t>Адапт.станция  АКВАРОБОТ JET 100 S (г/а 2л)</t>
  </si>
  <si>
    <t>14 814.00 руб.</t>
  </si>
  <si>
    <t>UNI-101215</t>
  </si>
  <si>
    <t>Адапт.станция  АКВАРОБОТ JET 80 L (г/а 2л)</t>
  </si>
  <si>
    <t>14 478.00 руб.</t>
  </si>
  <si>
    <t>UNI-101216</t>
  </si>
  <si>
    <t>Адапт.станция  АКВАРОБОТ JET 80 S (г/а 2л)</t>
  </si>
  <si>
    <t>14 703.00 руб.</t>
  </si>
  <si>
    <t>UNI-101217</t>
  </si>
  <si>
    <t>Адапт.станция АКВАРОБОТ JS 60 (г/а 2л)</t>
  </si>
  <si>
    <t>14 258.00 руб.</t>
  </si>
  <si>
    <t>Насосные станции SCA с частотным преобразователем</t>
  </si>
  <si>
    <t>UNI-101199</t>
  </si>
  <si>
    <t>Насосная станция SCA MAX с частотным преобразователем</t>
  </si>
  <si>
    <t>50 902.00 руб.</t>
  </si>
  <si>
    <t>UNI-101200</t>
  </si>
  <si>
    <t>Насосная станция SCA MINI с частотным преобразователем</t>
  </si>
  <si>
    <t>25 548.00 руб.</t>
  </si>
  <si>
    <t>Насосные станции ВИБРА, ECO VINT, Комплекты АКВАРОБОТ</t>
  </si>
  <si>
    <t>UNI-101232</t>
  </si>
  <si>
    <t>Комплект автоматики  АКВАРОБОТ ТУРБИПРЕСС 3,0 кВт</t>
  </si>
  <si>
    <t>9 820.00 руб.</t>
  </si>
  <si>
    <t>UNI-101233</t>
  </si>
  <si>
    <t>Комплект автоматики АКВАРОБОТ ТУРБИ-М1 с г/а 2л</t>
  </si>
  <si>
    <t>4 096.00 руб.</t>
  </si>
  <si>
    <t>UNI-101234</t>
  </si>
  <si>
    <t>Комплект автоматики с г/а 5л  АКВАРОБОТ ТУРБИ</t>
  </si>
  <si>
    <t>3 449.00 руб.</t>
  </si>
  <si>
    <t>UNI-101235</t>
  </si>
  <si>
    <t>Станция АКВАРОБОТ ECO VINT 3 - 24</t>
  </si>
  <si>
    <t>23 048.00 руб.</t>
  </si>
  <si>
    <t>Насосные станции и комплекты автоматики АКВАРОБОТ М</t>
  </si>
  <si>
    <t>UNI-101237</t>
  </si>
  <si>
    <t>Комплект автоматики с г/а 24л АКВАРОБОТ М</t>
  </si>
  <si>
    <t>5 467.00 руб.</t>
  </si>
  <si>
    <t>UNI-101238</t>
  </si>
  <si>
    <t>Комплект автоматики с г/а 5л АКВАРОБОТ М</t>
  </si>
  <si>
    <t>3 160.00 руб.</t>
  </si>
  <si>
    <t>UNI-101239</t>
  </si>
  <si>
    <t>Станция авт.водоснабж. АКВАРОБОТ М 24-10 В</t>
  </si>
  <si>
    <t>13 088.00 руб.</t>
  </si>
  <si>
    <t>UNI-101240</t>
  </si>
  <si>
    <t>Станция авт.водоснабж. АКВАРОБОТ М 24-10 Н</t>
  </si>
  <si>
    <t>12 943.00 руб.</t>
  </si>
  <si>
    <t>UNI-101241</t>
  </si>
  <si>
    <t>Станция авт.водоснабж. АКВАРОБОТ М 24-15 Н</t>
  </si>
  <si>
    <t>13 357.00 руб.</t>
  </si>
  <si>
    <t>UNI-101242</t>
  </si>
  <si>
    <t>Станция авт.водоснабж. АКВАРОБОТ М 24-25 В</t>
  </si>
  <si>
    <t>14 331.00 руб.</t>
  </si>
  <si>
    <t>UNI-101243</t>
  </si>
  <si>
    <t>Станция авт.водоснабж. АКВАРОБОТ М 24-40 Н</t>
  </si>
  <si>
    <t>15 472.00 руб.</t>
  </si>
  <si>
    <t>UNI-101244</t>
  </si>
  <si>
    <t>Станция авт.водоснабж. АКВАРОБОТ М 5-10 В</t>
  </si>
  <si>
    <t>10 680.00 руб.</t>
  </si>
  <si>
    <t>UNI-101245</t>
  </si>
  <si>
    <t>Станция авт.водоснабж. АКВАРОБОТ М 5-10 Н</t>
  </si>
  <si>
    <t>10 535.00 руб.</t>
  </si>
  <si>
    <t>UNI-101246</t>
  </si>
  <si>
    <t>Станция авт.водоснабж. АКВАРОБОТ М 5-15 В</t>
  </si>
  <si>
    <t>11 096.00 руб.</t>
  </si>
  <si>
    <t>UNI-101247</t>
  </si>
  <si>
    <t>Станция авт.водоснабж. АКВАРОБОТ М 5-15 Н</t>
  </si>
  <si>
    <t>10 949.00 руб.</t>
  </si>
  <si>
    <t>UNI-101248</t>
  </si>
  <si>
    <t>Станция авт.водоснабж. АКВАРОБОТ М 5-25 Н</t>
  </si>
  <si>
    <t>11 779.00 руб.</t>
  </si>
  <si>
    <t>UNI-101249</t>
  </si>
  <si>
    <t>Станция авт.водоснабж. АКВАРОБОТ М 5-40 В</t>
  </si>
  <si>
    <t>13 208.00 руб.</t>
  </si>
  <si>
    <t>UNI-101250</t>
  </si>
  <si>
    <t>Станция авт.водоснабж. АКВАРОБОТ М 5-40 Н</t>
  </si>
  <si>
    <t>13 063.00 руб.</t>
  </si>
  <si>
    <t>Насосные станции с г/а 2 и 5 л</t>
  </si>
  <si>
    <t>UNI-101140</t>
  </si>
  <si>
    <t>Станция авт. водоснабжения AUPS 1100</t>
  </si>
  <si>
    <t>11 290.00 руб.</t>
  </si>
  <si>
    <t>UNI-101141</t>
  </si>
  <si>
    <t>Станция авт. водоснабжения AUPS 550</t>
  </si>
  <si>
    <t>10 805.00 руб.</t>
  </si>
  <si>
    <t>UNI-101142</t>
  </si>
  <si>
    <t>Станция авт. водоснабжения AUPS 750</t>
  </si>
  <si>
    <t>11 155.00 руб.</t>
  </si>
  <si>
    <t>UNI-101143</t>
  </si>
  <si>
    <t>Станция авт.водоснабжения AUPS 126 (г/а-2 л)</t>
  </si>
  <si>
    <t>8 680.00 руб.</t>
  </si>
  <si>
    <t>UNI-101144</t>
  </si>
  <si>
    <t>Станция авт.водоснабжения AUTO JET 60 S-5</t>
  </si>
  <si>
    <t>11 198.00 руб.</t>
  </si>
  <si>
    <t>UNI-101145</t>
  </si>
  <si>
    <t>Станция авт.водоснабжения AUTO JET 80 L-5</t>
  </si>
  <si>
    <t>13 116.00 руб.</t>
  </si>
  <si>
    <t>UNI-101146</t>
  </si>
  <si>
    <t>Станция авт.водоснабжения AUTO JET 80 S-5</t>
  </si>
  <si>
    <t>13 342.00 руб.</t>
  </si>
  <si>
    <t>UNI-101147</t>
  </si>
  <si>
    <t>Станция авт.водоснабжения AUTO JS 100 - 5</t>
  </si>
  <si>
    <t>13 287.00 руб.</t>
  </si>
  <si>
    <t>UNI-101148</t>
  </si>
  <si>
    <t>Станция авт.водоснабжения AUTO QB 60 - 5</t>
  </si>
  <si>
    <t>6 716.00 руб.</t>
  </si>
  <si>
    <t>UNI-101149</t>
  </si>
  <si>
    <t>Станция авт.водоснабжения AUTO QB 70 - 5</t>
  </si>
  <si>
    <t>8 642.00 руб.</t>
  </si>
  <si>
    <t>Насосные станции с г/а 24 л</t>
  </si>
  <si>
    <t>UNI-101151</t>
  </si>
  <si>
    <t>Станция авт. водосн. AUTO MH 1000 C</t>
  </si>
  <si>
    <t>35 693.00 руб.</t>
  </si>
  <si>
    <t>UNI-101152</t>
  </si>
  <si>
    <t>Станция авт. водосн. AUTO MH 300 A</t>
  </si>
  <si>
    <t>18 886.00 руб.</t>
  </si>
  <si>
    <t>UNI-101153</t>
  </si>
  <si>
    <t>Станция авт. водосн. AUTO MH 300 C</t>
  </si>
  <si>
    <t>24 405.00 руб.</t>
  </si>
  <si>
    <t>UNI-101154</t>
  </si>
  <si>
    <t>Станция авт. водосн. AUTO MH 400 A</t>
  </si>
  <si>
    <t>21 940.00 руб.</t>
  </si>
  <si>
    <t>UNI-101155</t>
  </si>
  <si>
    <t>Станция авт. водосн. AUTO MH 400 C</t>
  </si>
  <si>
    <t>27 734.00 руб.</t>
  </si>
  <si>
    <t>UNI-101156</t>
  </si>
  <si>
    <t>Станция авт. водосн. AUTO MH 500 A</t>
  </si>
  <si>
    <t>24 161.00 руб.</t>
  </si>
  <si>
    <t>UNI-101157</t>
  </si>
  <si>
    <t>Станция авт. водосн. AUTO MH 500 C</t>
  </si>
  <si>
    <t>28 866.00 руб.</t>
  </si>
  <si>
    <t>UNI-101158</t>
  </si>
  <si>
    <t>Станция авт. водосн. AUTO MH 600 C</t>
  </si>
  <si>
    <t>29 249.00 руб.</t>
  </si>
  <si>
    <t>UNI-101159</t>
  </si>
  <si>
    <t>Станция авт. водосн. AUTO MH 800 C</t>
  </si>
  <si>
    <t>31 895.00 руб.</t>
  </si>
  <si>
    <t>UNI-101160</t>
  </si>
  <si>
    <t>Станция авт.водоснабжения AUTO DP-750</t>
  </si>
  <si>
    <t>22 704.00 руб.</t>
  </si>
  <si>
    <t>UNI-101161</t>
  </si>
  <si>
    <t>Станция авт.водоснабжения AUTO ECO JET 100 LA</t>
  </si>
  <si>
    <t>14 913.00 руб.</t>
  </si>
  <si>
    <t>UNI-101162</t>
  </si>
  <si>
    <t>Станция авт.водоснабжения AUTO ECO JET 80 LA</t>
  </si>
  <si>
    <t>14 284.00 руб.</t>
  </si>
  <si>
    <t>UNI-101163</t>
  </si>
  <si>
    <t>Станция авт.водоснабжения AUTO JET 100 L</t>
  </si>
  <si>
    <t>16 076.00 руб.</t>
  </si>
  <si>
    <t>UNI-101164</t>
  </si>
  <si>
    <t>Станция авт.водоснабжения AUTO JET 100 S</t>
  </si>
  <si>
    <t>15 445.00 руб.</t>
  </si>
  <si>
    <t>UNI-101165</t>
  </si>
  <si>
    <t>Станция авт.водоснабжения AUTO JET 110 L</t>
  </si>
  <si>
    <t>17 591.00 руб.</t>
  </si>
  <si>
    <t>UNI-101166</t>
  </si>
  <si>
    <t>Станция авт.водоснабжения AUTO JET 40 S</t>
  </si>
  <si>
    <t>11 951.00 руб.</t>
  </si>
  <si>
    <t>UNI-101167</t>
  </si>
  <si>
    <t>Станция авт.водоснабжения AUTO JET 60 S</t>
  </si>
  <si>
    <t>13 190.00 руб.</t>
  </si>
  <si>
    <t>UNI-101168</t>
  </si>
  <si>
    <t>Станция авт.водоснабжения AUTO JET 80 L</t>
  </si>
  <si>
    <t>15 293.00 руб.</t>
  </si>
  <si>
    <t>UNI-101169</t>
  </si>
  <si>
    <t>Станция авт.водоснабжения AUTO JET 80 S</t>
  </si>
  <si>
    <t>14 907.00 руб.</t>
  </si>
  <si>
    <t>UNI-101170</t>
  </si>
  <si>
    <t>Станция авт.водоснабжения AUTO JS 100</t>
  </si>
  <si>
    <t>15 279.00 руб.</t>
  </si>
  <si>
    <t>UNI-101171</t>
  </si>
  <si>
    <t>Станция авт.водоснабжения AUTO JS 60</t>
  </si>
  <si>
    <t>14 889.00 руб.</t>
  </si>
  <si>
    <t>UNI-101172</t>
  </si>
  <si>
    <t>Станция авт.водоснабжения AUTO JS 80</t>
  </si>
  <si>
    <t>15 171.00 руб.</t>
  </si>
  <si>
    <t>UNI-101173</t>
  </si>
  <si>
    <t>Станция авт.водоснабжения AUTO JSW 55</t>
  </si>
  <si>
    <t>18 361.00 руб.</t>
  </si>
  <si>
    <t>UNI-101174</t>
  </si>
  <si>
    <t>Станция авт.водоснабжения AUTO QB 60</t>
  </si>
  <si>
    <t>10 240.00 руб.</t>
  </si>
  <si>
    <t>UNI-101175</t>
  </si>
  <si>
    <t>Станция авт.водоснабжения AUTO QB 70</t>
  </si>
  <si>
    <t>12 165.00 руб.</t>
  </si>
  <si>
    <t>UNI-101176</t>
  </si>
  <si>
    <t>Станция авт.водоснабжения AUTO QB 80</t>
  </si>
  <si>
    <t>12 648.00 руб.</t>
  </si>
  <si>
    <t>Насосные станции с г/а 24 л нерж. сталь</t>
  </si>
  <si>
    <t>UNI-101178</t>
  </si>
  <si>
    <t>Станция авт.водоснабжения AUTO JET 100 L-S</t>
  </si>
  <si>
    <t>18 944.00 руб.</t>
  </si>
  <si>
    <t>UNI-101179</t>
  </si>
  <si>
    <t>Станция авт.водоснабжения AUTO JET 110 L-S</t>
  </si>
  <si>
    <t>20 458.00 руб.</t>
  </si>
  <si>
    <t>UNI-101180</t>
  </si>
  <si>
    <t>Станция авт.водоснабжения AUTO JS 100-S</t>
  </si>
  <si>
    <t>18 147.00 руб.</t>
  </si>
  <si>
    <t>UNI-101181</t>
  </si>
  <si>
    <t>Станция авт.водоснабжения AUTO JS 60-S</t>
  </si>
  <si>
    <t>17 756.00 руб.</t>
  </si>
  <si>
    <t>Насосные станции с г/а 50 л</t>
  </si>
  <si>
    <t>UNI-101183</t>
  </si>
  <si>
    <t>Станция авт.водоснабжения AUTO DP 750-50</t>
  </si>
  <si>
    <t>26 072.00 руб.</t>
  </si>
  <si>
    <t>UNI-101184</t>
  </si>
  <si>
    <t>Станция авт.водоснабжения AUTO ECO JET 100 LA-50</t>
  </si>
  <si>
    <t>18 803.00 руб.</t>
  </si>
  <si>
    <t>UNI-101185</t>
  </si>
  <si>
    <t>Станция авт.водоснабжения AUTO ECO JET 80 LA-50</t>
  </si>
  <si>
    <t>18 174.00 руб.</t>
  </si>
  <si>
    <t>UNI-101186</t>
  </si>
  <si>
    <t>Станция авт.водоснабжения AUTO JET 100 L-50</t>
  </si>
  <si>
    <t>19 966.00 руб.</t>
  </si>
  <si>
    <t>UNI-101187</t>
  </si>
  <si>
    <t>Станция авт.водоснабжения AUTO JET 110 L-50</t>
  </si>
  <si>
    <t>21 480.00 руб.</t>
  </si>
  <si>
    <t>UNI-101188</t>
  </si>
  <si>
    <t>Станция авт.водоснабжения AUTO JET 60 S-50</t>
  </si>
  <si>
    <t>17 918.00 руб.</t>
  </si>
  <si>
    <t>UNI-101189</t>
  </si>
  <si>
    <t>Станция авт.водоснабжения AUTO JET 80 L-50</t>
  </si>
  <si>
    <t>19 183.00 руб.</t>
  </si>
  <si>
    <t>UNI-101190</t>
  </si>
  <si>
    <t>Станция авт.водоснабжения AUTO JET 80 S-50</t>
  </si>
  <si>
    <t>19 705.00 руб.</t>
  </si>
  <si>
    <t>UNI-101191</t>
  </si>
  <si>
    <t>Станция авт.водоснабжения AUTO JEТ 100 S-50</t>
  </si>
  <si>
    <t>19 816.00 руб.</t>
  </si>
  <si>
    <t>UNI-101192</t>
  </si>
  <si>
    <t>Станция авт.водоснабжения AUTO JS 100-50</t>
  </si>
  <si>
    <t>19 511.00 руб.</t>
  </si>
  <si>
    <t>UNI-101193</t>
  </si>
  <si>
    <t>Станция авт.водоснабжения AUTO JS 80-50</t>
  </si>
  <si>
    <t>19 110.00 руб.</t>
  </si>
  <si>
    <t>UNI-101194</t>
  </si>
  <si>
    <t>Станция авт.водоснабжения AUTO JSW-55-50</t>
  </si>
  <si>
    <t>19 719.00 руб.</t>
  </si>
  <si>
    <t>Насосные станции с г/а 50 л нерж. сталь</t>
  </si>
  <si>
    <t>UNI-101196</t>
  </si>
  <si>
    <t>Станция авт.водоснабжения AUTO JS 100-50-S</t>
  </si>
  <si>
    <t>23 868.00 руб.</t>
  </si>
  <si>
    <t>UNI-101197</t>
  </si>
  <si>
    <t>Станция авт.водоснабжения AUTO JS 80-50-S</t>
  </si>
  <si>
    <t>21 328.00 руб.</t>
  </si>
  <si>
    <t>Универсальные станции АКВАРОБОТ с г/а 24 л</t>
  </si>
  <si>
    <t>UNI-101219</t>
  </si>
  <si>
    <t>Универсальная станция  АКВАРОБОТ ECO JET 100 LA-24</t>
  </si>
  <si>
    <t>17 266.00 руб.</t>
  </si>
  <si>
    <t>UNI-101220</t>
  </si>
  <si>
    <t>Универсальная станция  АКВАРОБОТ ECO JET 80 LA-24</t>
  </si>
  <si>
    <t>16 637.00 руб.</t>
  </si>
  <si>
    <t>UNI-101221</t>
  </si>
  <si>
    <t>Универсальная станция  АКВАРОБОТ JET 100 L-24</t>
  </si>
  <si>
    <t>18 429.00 руб.</t>
  </si>
  <si>
    <t>UNI-101222</t>
  </si>
  <si>
    <t>Универсальная станция  АКВАРОБОТ JET 100 S-24</t>
  </si>
  <si>
    <t>18 162.00 руб.</t>
  </si>
  <si>
    <t>UNI-101223</t>
  </si>
  <si>
    <t>Универсальная станция  АКВАРОБОТ JET 110 L-24</t>
  </si>
  <si>
    <t>19 943.00 руб.</t>
  </si>
  <si>
    <t>UNI-101224</t>
  </si>
  <si>
    <t>Универсальная станция  АКВАРОБОТ JET 60 S-24</t>
  </si>
  <si>
    <t>15 728.00 руб.</t>
  </si>
  <si>
    <t>UNI-101225</t>
  </si>
  <si>
    <t>Универсальная станция  АКВАРОБОТ JET 80 L-24</t>
  </si>
  <si>
    <t>17 646.00 руб.</t>
  </si>
  <si>
    <t>UNI-101226</t>
  </si>
  <si>
    <t>Универсальная станция  АКВАРОБОТ JET 80 S-24</t>
  </si>
  <si>
    <t>18 057.00 руб.</t>
  </si>
  <si>
    <t>UNI-101227</t>
  </si>
  <si>
    <t>Универсальная станция  АКВАРОБОТ JS 100-24</t>
  </si>
  <si>
    <t>17 632.00 руб.</t>
  </si>
  <si>
    <t>UNI-101228</t>
  </si>
  <si>
    <t>Универсальная станция  АКВАРОБОТ JS 60-24</t>
  </si>
  <si>
    <t>17 241.00 руб.</t>
  </si>
  <si>
    <t>UNI-101229</t>
  </si>
  <si>
    <t>Универсальная станция  АКВАРОБОТ JS 80-24</t>
  </si>
  <si>
    <t>17 336.00 руб.</t>
  </si>
  <si>
    <t>UNI-101230</t>
  </si>
  <si>
    <t>Универсальная станция  АКВАРОБОТ JSW 55-24</t>
  </si>
  <si>
    <t>20 580.00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</si>
</sst>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958451</v>
      </c>
      <c r="C6" s="1" t="s">
        <v>14</v>
      </c>
      <c r="D6" s="1">
        <v>32961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J6*14097.00</f>
        <v>0</v>
      </c>
      <c r="L6" s="5"/>
    </row>
    <row r="7" spans="1:12" outlineLevel="5">
      <c r="A7" s="1"/>
      <c r="B7" s="1">
        <v>958452</v>
      </c>
      <c r="C7" s="1" t="s">
        <v>18</v>
      </c>
      <c r="D7" s="1">
        <v>45190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J7*15260.00</f>
        <v>0</v>
      </c>
      <c r="L7" s="5"/>
    </row>
    <row r="8" spans="1:12" outlineLevel="5">
      <c r="A8" s="1"/>
      <c r="B8" s="1">
        <v>958453</v>
      </c>
      <c r="C8" s="1" t="s">
        <v>21</v>
      </c>
      <c r="D8" s="1">
        <v>93773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J8*16775.00</f>
        <v>0</v>
      </c>
      <c r="L8" s="5"/>
    </row>
    <row r="9" spans="1:12" outlineLevel="5">
      <c r="A9" s="1"/>
      <c r="B9" s="1">
        <v>958454</v>
      </c>
      <c r="C9" s="1" t="s">
        <v>24</v>
      </c>
      <c r="D9" s="1">
        <v>59893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J9*11320.00</f>
        <v>0</v>
      </c>
      <c r="L9" s="5"/>
    </row>
    <row r="10" spans="1:12" outlineLevel="5">
      <c r="A10" s="1"/>
      <c r="B10" s="1">
        <v>958455</v>
      </c>
      <c r="C10" s="1" t="s">
        <v>27</v>
      </c>
      <c r="D10" s="1">
        <v>37836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J10*12559.00</f>
        <v>0</v>
      </c>
      <c r="L10" s="5"/>
    </row>
    <row r="11" spans="1:12" outlineLevel="5">
      <c r="A11" s="1"/>
      <c r="B11" s="1">
        <v>958456</v>
      </c>
      <c r="C11" s="1" t="s">
        <v>30</v>
      </c>
      <c r="D11" s="1">
        <v>92824</v>
      </c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J11*14648.00</f>
        <v>0</v>
      </c>
      <c r="L11" s="5"/>
    </row>
    <row r="12" spans="1:12" outlineLevel="5">
      <c r="A12" s="1"/>
      <c r="B12" s="1">
        <v>958457</v>
      </c>
      <c r="C12" s="1" t="s">
        <v>33</v>
      </c>
      <c r="D12" s="1">
        <v>26536</v>
      </c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J12*14415.00</f>
        <v>0</v>
      </c>
      <c r="L12" s="5"/>
    </row>
    <row r="13" spans="1:12" outlineLevel="5">
      <c r="A13" s="1"/>
      <c r="B13" s="1">
        <v>958458</v>
      </c>
      <c r="C13" s="1" t="s">
        <v>36</v>
      </c>
      <c r="D13" s="1">
        <v>42986</v>
      </c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J13*8699.00</f>
        <v>0</v>
      </c>
      <c r="L13" s="5"/>
    </row>
    <row r="14" spans="1:12" outlineLevel="5">
      <c r="A14" s="1"/>
      <c r="B14" s="1">
        <v>958459</v>
      </c>
      <c r="C14" s="1" t="s">
        <v>39</v>
      </c>
      <c r="D14" s="1">
        <v>20026</v>
      </c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J14*10625.00</f>
        <v>0</v>
      </c>
      <c r="L14" s="5"/>
    </row>
    <row r="15" spans="1:12" outlineLevel="5">
      <c r="A15" s="1"/>
      <c r="B15" s="1">
        <v>958460</v>
      </c>
      <c r="C15" s="1" t="s">
        <v>42</v>
      </c>
      <c r="D15" s="1">
        <v>18969</v>
      </c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17</v>
      </c>
      <c r="K15" s="2" t="str">
        <f>J15*11107.00</f>
        <v>0</v>
      </c>
      <c r="L15" s="5"/>
    </row>
    <row r="16" spans="1:12" outlineLevel="5">
      <c r="A16" s="1"/>
      <c r="B16" s="1">
        <v>958461</v>
      </c>
      <c r="C16" s="1" t="s">
        <v>45</v>
      </c>
      <c r="D16" s="1">
        <v>19672</v>
      </c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17</v>
      </c>
      <c r="K16" s="2" t="str">
        <f>J16*16587.00</f>
        <v>0</v>
      </c>
      <c r="L16" s="5"/>
    </row>
    <row r="17" spans="1:12" outlineLevel="5">
      <c r="A17" s="1"/>
      <c r="B17" s="1">
        <v>958462</v>
      </c>
      <c r="C17" s="1" t="s">
        <v>48</v>
      </c>
      <c r="D17" s="1">
        <v>50093</v>
      </c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17</v>
      </c>
      <c r="K17" s="2" t="str">
        <f>J17*13468.00</f>
        <v>0</v>
      </c>
      <c r="L17" s="5"/>
    </row>
    <row r="18" spans="1:12" outlineLevel="5">
      <c r="A18" s="1"/>
      <c r="B18" s="1">
        <v>958463</v>
      </c>
      <c r="C18" s="1" t="s">
        <v>51</v>
      </c>
      <c r="D18" s="1">
        <v>65600</v>
      </c>
      <c r="E18" s="2" t="s">
        <v>52</v>
      </c>
      <c r="F18" s="2" t="s">
        <v>53</v>
      </c>
      <c r="G18" s="2">
        <v>0</v>
      </c>
      <c r="H18" s="2">
        <v>0</v>
      </c>
      <c r="I18" s="1">
        <v>0</v>
      </c>
      <c r="J18" s="3" t="s">
        <v>17</v>
      </c>
      <c r="K18" s="2" t="str">
        <f>J18*14814.00</f>
        <v>0</v>
      </c>
      <c r="L18" s="5"/>
    </row>
    <row r="19" spans="1:12" outlineLevel="5">
      <c r="A19" s="1"/>
      <c r="B19" s="1">
        <v>958464</v>
      </c>
      <c r="C19" s="1" t="s">
        <v>54</v>
      </c>
      <c r="D19" s="1">
        <v>63434</v>
      </c>
      <c r="E19" s="2" t="s">
        <v>55</v>
      </c>
      <c r="F19" s="2" t="s">
        <v>56</v>
      </c>
      <c r="G19" s="2">
        <v>0</v>
      </c>
      <c r="H19" s="2">
        <v>0</v>
      </c>
      <c r="I19" s="1">
        <v>0</v>
      </c>
      <c r="J19" s="3" t="s">
        <v>17</v>
      </c>
      <c r="K19" s="2" t="str">
        <f>J19*14478.00</f>
        <v>0</v>
      </c>
      <c r="L19" s="5"/>
    </row>
    <row r="20" spans="1:12" outlineLevel="5">
      <c r="A20" s="1"/>
      <c r="B20" s="1">
        <v>958465</v>
      </c>
      <c r="C20" s="1" t="s">
        <v>57</v>
      </c>
      <c r="D20" s="1">
        <v>30646</v>
      </c>
      <c r="E20" s="2" t="s">
        <v>58</v>
      </c>
      <c r="F20" s="2" t="s">
        <v>59</v>
      </c>
      <c r="G20" s="2">
        <v>0</v>
      </c>
      <c r="H20" s="2">
        <v>0</v>
      </c>
      <c r="I20" s="1">
        <v>0</v>
      </c>
      <c r="J20" s="3" t="s">
        <v>17</v>
      </c>
      <c r="K20" s="2" t="str">
        <f>J20*14703.00</f>
        <v>0</v>
      </c>
      <c r="L20" s="5"/>
    </row>
    <row r="21" spans="1:12" outlineLevel="5">
      <c r="A21" s="1"/>
      <c r="B21" s="1">
        <v>958466</v>
      </c>
      <c r="C21" s="1" t="s">
        <v>60</v>
      </c>
      <c r="D21" s="1">
        <v>96231</v>
      </c>
      <c r="E21" s="2" t="s">
        <v>61</v>
      </c>
      <c r="F21" s="2" t="s">
        <v>62</v>
      </c>
      <c r="G21" s="2">
        <v>0</v>
      </c>
      <c r="H21" s="2">
        <v>0</v>
      </c>
      <c r="I21" s="1">
        <v>0</v>
      </c>
      <c r="J21" s="3" t="s">
        <v>17</v>
      </c>
      <c r="K21" s="2" t="str">
        <f>J21*14258.00</f>
        <v>0</v>
      </c>
      <c r="L21" s="5"/>
    </row>
    <row r="22" spans="1:12" outlineLevel="3">
      <c r="A22" s="9" t="s">
        <v>63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</row>
    <row r="23" spans="1:12" outlineLevel="5">
      <c r="A23" s="1"/>
      <c r="B23" s="1">
        <v>958449</v>
      </c>
      <c r="C23" s="1" t="s">
        <v>64</v>
      </c>
      <c r="D23" s="1">
        <v>75354</v>
      </c>
      <c r="E23" s="2" t="s">
        <v>65</v>
      </c>
      <c r="F23" s="2" t="s">
        <v>66</v>
      </c>
      <c r="G23" s="2">
        <v>0</v>
      </c>
      <c r="H23" s="2">
        <v>0</v>
      </c>
      <c r="I23" s="1">
        <v>0</v>
      </c>
      <c r="J23" s="3" t="s">
        <v>17</v>
      </c>
      <c r="K23" s="2" t="str">
        <f>J23*50902.00</f>
        <v>0</v>
      </c>
      <c r="L23" s="5"/>
    </row>
    <row r="24" spans="1:12" outlineLevel="5">
      <c r="A24" s="1"/>
      <c r="B24" s="1">
        <v>958450</v>
      </c>
      <c r="C24" s="1" t="s">
        <v>67</v>
      </c>
      <c r="D24" s="1">
        <v>76053</v>
      </c>
      <c r="E24" s="2" t="s">
        <v>68</v>
      </c>
      <c r="F24" s="2" t="s">
        <v>69</v>
      </c>
      <c r="G24" s="2">
        <v>0</v>
      </c>
      <c r="H24" s="2">
        <v>0</v>
      </c>
      <c r="I24" s="1">
        <v>0</v>
      </c>
      <c r="J24" s="3" t="s">
        <v>17</v>
      </c>
      <c r="K24" s="2" t="str">
        <f>J24*25548.00</f>
        <v>0</v>
      </c>
      <c r="L24" s="5"/>
    </row>
    <row r="25" spans="1:12" outlineLevel="3">
      <c r="A25" s="9" t="s">
        <v>70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</row>
    <row r="26" spans="1:12" outlineLevel="5">
      <c r="A26" s="1"/>
      <c r="B26" s="1">
        <v>958479</v>
      </c>
      <c r="C26" s="1" t="s">
        <v>71</v>
      </c>
      <c r="D26" s="1">
        <v>85237</v>
      </c>
      <c r="E26" s="2" t="s">
        <v>72</v>
      </c>
      <c r="F26" s="2" t="s">
        <v>73</v>
      </c>
      <c r="G26" s="2">
        <v>0</v>
      </c>
      <c r="H26" s="2">
        <v>0</v>
      </c>
      <c r="I26" s="1">
        <v>0</v>
      </c>
      <c r="J26" s="3" t="s">
        <v>17</v>
      </c>
      <c r="K26" s="2" t="str">
        <f>J26*9820.00</f>
        <v>0</v>
      </c>
      <c r="L26" s="5"/>
    </row>
    <row r="27" spans="1:12" outlineLevel="5">
      <c r="A27" s="1"/>
      <c r="B27" s="1">
        <v>958480</v>
      </c>
      <c r="C27" s="1" t="s">
        <v>74</v>
      </c>
      <c r="D27" s="1">
        <v>19264</v>
      </c>
      <c r="E27" s="2" t="s">
        <v>75</v>
      </c>
      <c r="F27" s="2" t="s">
        <v>76</v>
      </c>
      <c r="G27" s="2">
        <v>0</v>
      </c>
      <c r="H27" s="2">
        <v>0</v>
      </c>
      <c r="I27" s="1">
        <v>0</v>
      </c>
      <c r="J27" s="3" t="s">
        <v>17</v>
      </c>
      <c r="K27" s="2" t="str">
        <f>J27*4096.00</f>
        <v>0</v>
      </c>
      <c r="L27" s="5"/>
    </row>
    <row r="28" spans="1:12" outlineLevel="5">
      <c r="A28" s="1"/>
      <c r="B28" s="1">
        <v>958481</v>
      </c>
      <c r="C28" s="1" t="s">
        <v>77</v>
      </c>
      <c r="D28" s="1">
        <v>15364</v>
      </c>
      <c r="E28" s="2" t="s">
        <v>78</v>
      </c>
      <c r="F28" s="2" t="s">
        <v>79</v>
      </c>
      <c r="G28" s="2">
        <v>0</v>
      </c>
      <c r="H28" s="2">
        <v>0</v>
      </c>
      <c r="I28" s="1">
        <v>0</v>
      </c>
      <c r="J28" s="3" t="s">
        <v>17</v>
      </c>
      <c r="K28" s="2" t="str">
        <f>J28*3449.00</f>
        <v>0</v>
      </c>
      <c r="L28" s="5"/>
    </row>
    <row r="29" spans="1:12" outlineLevel="5">
      <c r="A29" s="1"/>
      <c r="B29" s="1">
        <v>958482</v>
      </c>
      <c r="C29" s="1" t="s">
        <v>80</v>
      </c>
      <c r="D29" s="1">
        <v>66720</v>
      </c>
      <c r="E29" s="2" t="s">
        <v>81</v>
      </c>
      <c r="F29" s="2" t="s">
        <v>82</v>
      </c>
      <c r="G29" s="2">
        <v>0</v>
      </c>
      <c r="H29" s="2">
        <v>0</v>
      </c>
      <c r="I29" s="1">
        <v>0</v>
      </c>
      <c r="J29" s="3" t="s">
        <v>17</v>
      </c>
      <c r="K29" s="2" t="str">
        <f>J29*23048.00</f>
        <v>0</v>
      </c>
      <c r="L29" s="5"/>
    </row>
    <row r="30" spans="1:12" outlineLevel="3">
      <c r="A30" s="9" t="s">
        <v>83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5"/>
    </row>
    <row r="31" spans="1:12" outlineLevel="5">
      <c r="A31" s="1"/>
      <c r="B31" s="1">
        <v>958483</v>
      </c>
      <c r="C31" s="1" t="s">
        <v>84</v>
      </c>
      <c r="D31" s="1">
        <v>39602</v>
      </c>
      <c r="E31" s="2" t="s">
        <v>85</v>
      </c>
      <c r="F31" s="2" t="s">
        <v>86</v>
      </c>
      <c r="G31" s="2">
        <v>0</v>
      </c>
      <c r="H31" s="2">
        <v>0</v>
      </c>
      <c r="I31" s="1">
        <v>0</v>
      </c>
      <c r="J31" s="3" t="s">
        <v>17</v>
      </c>
      <c r="K31" s="2" t="str">
        <f>J31*5467.00</f>
        <v>0</v>
      </c>
      <c r="L31" s="5"/>
    </row>
    <row r="32" spans="1:12" outlineLevel="5">
      <c r="A32" s="1"/>
      <c r="B32" s="1">
        <v>958484</v>
      </c>
      <c r="C32" s="1" t="s">
        <v>87</v>
      </c>
      <c r="D32" s="1">
        <v>73694</v>
      </c>
      <c r="E32" s="2" t="s">
        <v>88</v>
      </c>
      <c r="F32" s="2" t="s">
        <v>89</v>
      </c>
      <c r="G32" s="2">
        <v>0</v>
      </c>
      <c r="H32" s="2">
        <v>0</v>
      </c>
      <c r="I32" s="1">
        <v>0</v>
      </c>
      <c r="J32" s="3" t="s">
        <v>17</v>
      </c>
      <c r="K32" s="2" t="str">
        <f>J32*3160.00</f>
        <v>0</v>
      </c>
      <c r="L32" s="5"/>
    </row>
    <row r="33" spans="1:12" outlineLevel="5">
      <c r="A33" s="1"/>
      <c r="B33" s="1">
        <v>958485</v>
      </c>
      <c r="C33" s="1" t="s">
        <v>90</v>
      </c>
      <c r="D33" s="1">
        <v>81649</v>
      </c>
      <c r="E33" s="2" t="s">
        <v>91</v>
      </c>
      <c r="F33" s="2" t="s">
        <v>92</v>
      </c>
      <c r="G33" s="2">
        <v>0</v>
      </c>
      <c r="H33" s="2">
        <v>0</v>
      </c>
      <c r="I33" s="1">
        <v>0</v>
      </c>
      <c r="J33" s="3" t="s">
        <v>17</v>
      </c>
      <c r="K33" s="2" t="str">
        <f>J33*13088.00</f>
        <v>0</v>
      </c>
      <c r="L33" s="5"/>
    </row>
    <row r="34" spans="1:12" outlineLevel="5">
      <c r="A34" s="1"/>
      <c r="B34" s="1">
        <v>958486</v>
      </c>
      <c r="C34" s="1" t="s">
        <v>93</v>
      </c>
      <c r="D34" s="1">
        <v>47567</v>
      </c>
      <c r="E34" s="2" t="s">
        <v>94</v>
      </c>
      <c r="F34" s="2" t="s">
        <v>95</v>
      </c>
      <c r="G34" s="2">
        <v>0</v>
      </c>
      <c r="H34" s="2">
        <v>0</v>
      </c>
      <c r="I34" s="1">
        <v>0</v>
      </c>
      <c r="J34" s="3" t="s">
        <v>17</v>
      </c>
      <c r="K34" s="2" t="str">
        <f>J34*12943.00</f>
        <v>0</v>
      </c>
      <c r="L34" s="5"/>
    </row>
    <row r="35" spans="1:12" outlineLevel="5">
      <c r="A35" s="1"/>
      <c r="B35" s="1">
        <v>958487</v>
      </c>
      <c r="C35" s="1" t="s">
        <v>96</v>
      </c>
      <c r="D35" s="1">
        <v>11954</v>
      </c>
      <c r="E35" s="2" t="s">
        <v>97</v>
      </c>
      <c r="F35" s="2" t="s">
        <v>98</v>
      </c>
      <c r="G35" s="2">
        <v>0</v>
      </c>
      <c r="H35" s="2">
        <v>0</v>
      </c>
      <c r="I35" s="1">
        <v>0</v>
      </c>
      <c r="J35" s="3" t="s">
        <v>17</v>
      </c>
      <c r="K35" s="2" t="str">
        <f>J35*13357.00</f>
        <v>0</v>
      </c>
      <c r="L35" s="5"/>
    </row>
    <row r="36" spans="1:12" outlineLevel="5">
      <c r="A36" s="1"/>
      <c r="B36" s="1">
        <v>958488</v>
      </c>
      <c r="C36" s="1" t="s">
        <v>99</v>
      </c>
      <c r="D36" s="1">
        <v>58809</v>
      </c>
      <c r="E36" s="2" t="s">
        <v>100</v>
      </c>
      <c r="F36" s="2" t="s">
        <v>101</v>
      </c>
      <c r="G36" s="2">
        <v>0</v>
      </c>
      <c r="H36" s="2">
        <v>0</v>
      </c>
      <c r="I36" s="1">
        <v>0</v>
      </c>
      <c r="J36" s="3" t="s">
        <v>17</v>
      </c>
      <c r="K36" s="2" t="str">
        <f>J36*14331.00</f>
        <v>0</v>
      </c>
      <c r="L36" s="5"/>
    </row>
    <row r="37" spans="1:12" outlineLevel="5">
      <c r="A37" s="1"/>
      <c r="B37" s="1">
        <v>958489</v>
      </c>
      <c r="C37" s="1" t="s">
        <v>102</v>
      </c>
      <c r="D37" s="1">
        <v>49335</v>
      </c>
      <c r="E37" s="2" t="s">
        <v>103</v>
      </c>
      <c r="F37" s="2" t="s">
        <v>104</v>
      </c>
      <c r="G37" s="2">
        <v>0</v>
      </c>
      <c r="H37" s="2">
        <v>0</v>
      </c>
      <c r="I37" s="1">
        <v>0</v>
      </c>
      <c r="J37" s="3" t="s">
        <v>17</v>
      </c>
      <c r="K37" s="2" t="str">
        <f>J37*15472.00</f>
        <v>0</v>
      </c>
      <c r="L37" s="5"/>
    </row>
    <row r="38" spans="1:12" outlineLevel="5">
      <c r="A38" s="1"/>
      <c r="B38" s="1">
        <v>958490</v>
      </c>
      <c r="C38" s="1" t="s">
        <v>105</v>
      </c>
      <c r="D38" s="1">
        <v>27143</v>
      </c>
      <c r="E38" s="2" t="s">
        <v>106</v>
      </c>
      <c r="F38" s="2" t="s">
        <v>107</v>
      </c>
      <c r="G38" s="2">
        <v>0</v>
      </c>
      <c r="H38" s="2">
        <v>0</v>
      </c>
      <c r="I38" s="1">
        <v>0</v>
      </c>
      <c r="J38" s="3" t="s">
        <v>17</v>
      </c>
      <c r="K38" s="2" t="str">
        <f>J38*10680.00</f>
        <v>0</v>
      </c>
      <c r="L38" s="5"/>
    </row>
    <row r="39" spans="1:12" outlineLevel="5">
      <c r="A39" s="1"/>
      <c r="B39" s="1">
        <v>958491</v>
      </c>
      <c r="C39" s="1" t="s">
        <v>108</v>
      </c>
      <c r="D39" s="1">
        <v>68373</v>
      </c>
      <c r="E39" s="2" t="s">
        <v>109</v>
      </c>
      <c r="F39" s="2" t="s">
        <v>110</v>
      </c>
      <c r="G39" s="2">
        <v>0</v>
      </c>
      <c r="H39" s="2">
        <v>0</v>
      </c>
      <c r="I39" s="1">
        <v>0</v>
      </c>
      <c r="J39" s="3" t="s">
        <v>17</v>
      </c>
      <c r="K39" s="2" t="str">
        <f>J39*10535.00</f>
        <v>0</v>
      </c>
      <c r="L39" s="5"/>
    </row>
    <row r="40" spans="1:12" outlineLevel="5">
      <c r="A40" s="1"/>
      <c r="B40" s="1">
        <v>958492</v>
      </c>
      <c r="C40" s="1" t="s">
        <v>111</v>
      </c>
      <c r="D40" s="1">
        <v>28501</v>
      </c>
      <c r="E40" s="2" t="s">
        <v>112</v>
      </c>
      <c r="F40" s="2" t="s">
        <v>113</v>
      </c>
      <c r="G40" s="2">
        <v>0</v>
      </c>
      <c r="H40" s="2">
        <v>0</v>
      </c>
      <c r="I40" s="1">
        <v>0</v>
      </c>
      <c r="J40" s="3" t="s">
        <v>17</v>
      </c>
      <c r="K40" s="2" t="str">
        <f>J40*11096.00</f>
        <v>0</v>
      </c>
      <c r="L40" s="5"/>
    </row>
    <row r="41" spans="1:12" outlineLevel="5">
      <c r="A41" s="1"/>
      <c r="B41" s="1">
        <v>958493</v>
      </c>
      <c r="C41" s="1" t="s">
        <v>114</v>
      </c>
      <c r="D41" s="1">
        <v>99655</v>
      </c>
      <c r="E41" s="2" t="s">
        <v>115</v>
      </c>
      <c r="F41" s="2" t="s">
        <v>116</v>
      </c>
      <c r="G41" s="2">
        <v>0</v>
      </c>
      <c r="H41" s="2">
        <v>0</v>
      </c>
      <c r="I41" s="1">
        <v>0</v>
      </c>
      <c r="J41" s="3" t="s">
        <v>17</v>
      </c>
      <c r="K41" s="2" t="str">
        <f>J41*10949.00</f>
        <v>0</v>
      </c>
      <c r="L41" s="5"/>
    </row>
    <row r="42" spans="1:12" outlineLevel="5">
      <c r="A42" s="1"/>
      <c r="B42" s="1">
        <v>958494</v>
      </c>
      <c r="C42" s="1" t="s">
        <v>117</v>
      </c>
      <c r="D42" s="1">
        <v>32349</v>
      </c>
      <c r="E42" s="2" t="s">
        <v>118</v>
      </c>
      <c r="F42" s="2" t="s">
        <v>119</v>
      </c>
      <c r="G42" s="2">
        <v>0</v>
      </c>
      <c r="H42" s="2">
        <v>0</v>
      </c>
      <c r="I42" s="1">
        <v>0</v>
      </c>
      <c r="J42" s="3" t="s">
        <v>17</v>
      </c>
      <c r="K42" s="2" t="str">
        <f>J42*11779.00</f>
        <v>0</v>
      </c>
      <c r="L42" s="5"/>
    </row>
    <row r="43" spans="1:12" outlineLevel="5">
      <c r="A43" s="1"/>
      <c r="B43" s="1">
        <v>958495</v>
      </c>
      <c r="C43" s="1" t="s">
        <v>120</v>
      </c>
      <c r="D43" s="1">
        <v>10674</v>
      </c>
      <c r="E43" s="2" t="s">
        <v>121</v>
      </c>
      <c r="F43" s="2" t="s">
        <v>122</v>
      </c>
      <c r="G43" s="2">
        <v>0</v>
      </c>
      <c r="H43" s="2">
        <v>0</v>
      </c>
      <c r="I43" s="1">
        <v>0</v>
      </c>
      <c r="J43" s="3" t="s">
        <v>17</v>
      </c>
      <c r="K43" s="2" t="str">
        <f>J43*13208.00</f>
        <v>0</v>
      </c>
      <c r="L43" s="5"/>
    </row>
    <row r="44" spans="1:12" outlineLevel="5">
      <c r="A44" s="1"/>
      <c r="B44" s="1">
        <v>958496</v>
      </c>
      <c r="C44" s="1" t="s">
        <v>123</v>
      </c>
      <c r="D44" s="1">
        <v>45623</v>
      </c>
      <c r="E44" s="2" t="s">
        <v>124</v>
      </c>
      <c r="F44" s="2" t="s">
        <v>125</v>
      </c>
      <c r="G44" s="2">
        <v>0</v>
      </c>
      <c r="H44" s="2">
        <v>0</v>
      </c>
      <c r="I44" s="1">
        <v>0</v>
      </c>
      <c r="J44" s="3" t="s">
        <v>17</v>
      </c>
      <c r="K44" s="2" t="str">
        <f>J44*13063.00</f>
        <v>0</v>
      </c>
      <c r="L44" s="5"/>
    </row>
    <row r="45" spans="1:12" outlineLevel="3">
      <c r="A45" s="9" t="s">
        <v>126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outlineLevel="5">
      <c r="A46" s="1"/>
      <c r="B46" s="1">
        <v>958395</v>
      </c>
      <c r="C46" s="1" t="s">
        <v>127</v>
      </c>
      <c r="D46" s="1">
        <v>79983</v>
      </c>
      <c r="E46" s="2" t="s">
        <v>128</v>
      </c>
      <c r="F46" s="2" t="s">
        <v>129</v>
      </c>
      <c r="G46" s="2">
        <v>0</v>
      </c>
      <c r="H46" s="2">
        <v>0</v>
      </c>
      <c r="I46" s="1">
        <v>0</v>
      </c>
      <c r="J46" s="3" t="s">
        <v>17</v>
      </c>
      <c r="K46" s="2" t="str">
        <f>J46*11290.00</f>
        <v>0</v>
      </c>
      <c r="L46" s="5"/>
    </row>
    <row r="47" spans="1:12" outlineLevel="5">
      <c r="A47" s="1"/>
      <c r="B47" s="1">
        <v>958396</v>
      </c>
      <c r="C47" s="1" t="s">
        <v>130</v>
      </c>
      <c r="D47" s="1">
        <v>64929</v>
      </c>
      <c r="E47" s="2" t="s">
        <v>131</v>
      </c>
      <c r="F47" s="2" t="s">
        <v>132</v>
      </c>
      <c r="G47" s="2">
        <v>0</v>
      </c>
      <c r="H47" s="2">
        <v>0</v>
      </c>
      <c r="I47" s="1">
        <v>0</v>
      </c>
      <c r="J47" s="3" t="s">
        <v>17</v>
      </c>
      <c r="K47" s="2" t="str">
        <f>J47*10805.00</f>
        <v>0</v>
      </c>
      <c r="L47" s="5"/>
    </row>
    <row r="48" spans="1:12" outlineLevel="5">
      <c r="A48" s="1"/>
      <c r="B48" s="1">
        <v>958397</v>
      </c>
      <c r="C48" s="1" t="s">
        <v>133</v>
      </c>
      <c r="D48" s="1">
        <v>21525</v>
      </c>
      <c r="E48" s="2" t="s">
        <v>134</v>
      </c>
      <c r="F48" s="2" t="s">
        <v>135</v>
      </c>
      <c r="G48" s="2">
        <v>0</v>
      </c>
      <c r="H48" s="2">
        <v>0</v>
      </c>
      <c r="I48" s="1">
        <v>0</v>
      </c>
      <c r="J48" s="3" t="s">
        <v>17</v>
      </c>
      <c r="K48" s="2" t="str">
        <f>J48*11155.00</f>
        <v>0</v>
      </c>
      <c r="L48" s="5"/>
    </row>
    <row r="49" spans="1:12" outlineLevel="5">
      <c r="A49" s="1"/>
      <c r="B49" s="1">
        <v>958398</v>
      </c>
      <c r="C49" s="1" t="s">
        <v>136</v>
      </c>
      <c r="D49" s="1">
        <v>22287</v>
      </c>
      <c r="E49" s="2" t="s">
        <v>137</v>
      </c>
      <c r="F49" s="2" t="s">
        <v>138</v>
      </c>
      <c r="G49" s="2">
        <v>0</v>
      </c>
      <c r="H49" s="2">
        <v>0</v>
      </c>
      <c r="I49" s="1">
        <v>0</v>
      </c>
      <c r="J49" s="3" t="s">
        <v>17</v>
      </c>
      <c r="K49" s="2" t="str">
        <f>J49*8680.00</f>
        <v>0</v>
      </c>
      <c r="L49" s="5"/>
    </row>
    <row r="50" spans="1:12" outlineLevel="5">
      <c r="A50" s="1"/>
      <c r="B50" s="1">
        <v>958399</v>
      </c>
      <c r="C50" s="1" t="s">
        <v>139</v>
      </c>
      <c r="D50" s="1">
        <v>31305</v>
      </c>
      <c r="E50" s="2" t="s">
        <v>140</v>
      </c>
      <c r="F50" s="2" t="s">
        <v>141</v>
      </c>
      <c r="G50" s="2">
        <v>0</v>
      </c>
      <c r="H50" s="2">
        <v>0</v>
      </c>
      <c r="I50" s="1">
        <v>0</v>
      </c>
      <c r="J50" s="3" t="s">
        <v>17</v>
      </c>
      <c r="K50" s="2" t="str">
        <f>J50*11198.00</f>
        <v>0</v>
      </c>
      <c r="L50" s="5"/>
    </row>
    <row r="51" spans="1:12" outlineLevel="5">
      <c r="A51" s="1"/>
      <c r="B51" s="1">
        <v>958400</v>
      </c>
      <c r="C51" s="1" t="s">
        <v>142</v>
      </c>
      <c r="D51" s="1">
        <v>66183</v>
      </c>
      <c r="E51" s="2" t="s">
        <v>143</v>
      </c>
      <c r="F51" s="2" t="s">
        <v>144</v>
      </c>
      <c r="G51" s="2">
        <v>0</v>
      </c>
      <c r="H51" s="2">
        <v>0</v>
      </c>
      <c r="I51" s="1">
        <v>0</v>
      </c>
      <c r="J51" s="3" t="s">
        <v>17</v>
      </c>
      <c r="K51" s="2" t="str">
        <f>J51*13116.00</f>
        <v>0</v>
      </c>
      <c r="L51" s="5"/>
    </row>
    <row r="52" spans="1:12" outlineLevel="5">
      <c r="A52" s="1"/>
      <c r="B52" s="1">
        <v>958401</v>
      </c>
      <c r="C52" s="1" t="s">
        <v>145</v>
      </c>
      <c r="D52" s="1">
        <v>39241</v>
      </c>
      <c r="E52" s="2" t="s">
        <v>146</v>
      </c>
      <c r="F52" s="2" t="s">
        <v>147</v>
      </c>
      <c r="G52" s="2">
        <v>0</v>
      </c>
      <c r="H52" s="2">
        <v>0</v>
      </c>
      <c r="I52" s="1">
        <v>0</v>
      </c>
      <c r="J52" s="3" t="s">
        <v>17</v>
      </c>
      <c r="K52" s="2" t="str">
        <f>J52*13342.00</f>
        <v>0</v>
      </c>
      <c r="L52" s="5"/>
    </row>
    <row r="53" spans="1:12" outlineLevel="5">
      <c r="A53" s="1"/>
      <c r="B53" s="1">
        <v>958402</v>
      </c>
      <c r="C53" s="1" t="s">
        <v>148</v>
      </c>
      <c r="D53" s="1">
        <v>10943</v>
      </c>
      <c r="E53" s="2" t="s">
        <v>149</v>
      </c>
      <c r="F53" s="2" t="s">
        <v>150</v>
      </c>
      <c r="G53" s="2">
        <v>0</v>
      </c>
      <c r="H53" s="2">
        <v>0</v>
      </c>
      <c r="I53" s="1">
        <v>0</v>
      </c>
      <c r="J53" s="3" t="s">
        <v>17</v>
      </c>
      <c r="K53" s="2" t="str">
        <f>J53*13287.00</f>
        <v>0</v>
      </c>
      <c r="L53" s="5"/>
    </row>
    <row r="54" spans="1:12" outlineLevel="5">
      <c r="A54" s="1"/>
      <c r="B54" s="1">
        <v>958403</v>
      </c>
      <c r="C54" s="1" t="s">
        <v>151</v>
      </c>
      <c r="D54" s="1">
        <v>67961</v>
      </c>
      <c r="E54" s="2" t="s">
        <v>152</v>
      </c>
      <c r="F54" s="2" t="s">
        <v>153</v>
      </c>
      <c r="G54" s="2">
        <v>0</v>
      </c>
      <c r="H54" s="2">
        <v>0</v>
      </c>
      <c r="I54" s="1">
        <v>0</v>
      </c>
      <c r="J54" s="3" t="s">
        <v>17</v>
      </c>
      <c r="K54" s="2" t="str">
        <f>J54*6716.00</f>
        <v>0</v>
      </c>
      <c r="L54" s="5"/>
    </row>
    <row r="55" spans="1:12" outlineLevel="5">
      <c r="A55" s="1"/>
      <c r="B55" s="1">
        <v>958404</v>
      </c>
      <c r="C55" s="1" t="s">
        <v>154</v>
      </c>
      <c r="D55" s="1">
        <v>31278</v>
      </c>
      <c r="E55" s="2" t="s">
        <v>155</v>
      </c>
      <c r="F55" s="2" t="s">
        <v>156</v>
      </c>
      <c r="G55" s="2">
        <v>0</v>
      </c>
      <c r="H55" s="2">
        <v>0</v>
      </c>
      <c r="I55" s="1">
        <v>0</v>
      </c>
      <c r="J55" s="3" t="s">
        <v>17</v>
      </c>
      <c r="K55" s="2" t="str">
        <f>J55*8642.00</f>
        <v>0</v>
      </c>
      <c r="L55" s="5"/>
    </row>
    <row r="56" spans="1:12" outlineLevel="3">
      <c r="A56" s="9" t="s">
        <v>157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5"/>
    </row>
    <row r="57" spans="1:12" outlineLevel="5">
      <c r="A57" s="1"/>
      <c r="B57" s="1">
        <v>958405</v>
      </c>
      <c r="C57" s="1" t="s">
        <v>158</v>
      </c>
      <c r="D57" s="1">
        <v>52814</v>
      </c>
      <c r="E57" s="2" t="s">
        <v>159</v>
      </c>
      <c r="F57" s="2" t="s">
        <v>160</v>
      </c>
      <c r="G57" s="2">
        <v>0</v>
      </c>
      <c r="H57" s="2">
        <v>0</v>
      </c>
      <c r="I57" s="1">
        <v>0</v>
      </c>
      <c r="J57" s="3" t="s">
        <v>17</v>
      </c>
      <c r="K57" s="2" t="str">
        <f>J57*35693.00</f>
        <v>0</v>
      </c>
      <c r="L57" s="5"/>
    </row>
    <row r="58" spans="1:12" outlineLevel="5">
      <c r="A58" s="1"/>
      <c r="B58" s="1">
        <v>958406</v>
      </c>
      <c r="C58" s="1" t="s">
        <v>161</v>
      </c>
      <c r="D58" s="1">
        <v>34539</v>
      </c>
      <c r="E58" s="2" t="s">
        <v>162</v>
      </c>
      <c r="F58" s="2" t="s">
        <v>163</v>
      </c>
      <c r="G58" s="2">
        <v>0</v>
      </c>
      <c r="H58" s="2">
        <v>0</v>
      </c>
      <c r="I58" s="1">
        <v>0</v>
      </c>
      <c r="J58" s="3" t="s">
        <v>17</v>
      </c>
      <c r="K58" s="2" t="str">
        <f>J58*18886.00</f>
        <v>0</v>
      </c>
      <c r="L58" s="5"/>
    </row>
    <row r="59" spans="1:12" outlineLevel="5">
      <c r="A59" s="1"/>
      <c r="B59" s="1">
        <v>958407</v>
      </c>
      <c r="C59" s="1" t="s">
        <v>164</v>
      </c>
      <c r="D59" s="1">
        <v>14750</v>
      </c>
      <c r="E59" s="2" t="s">
        <v>165</v>
      </c>
      <c r="F59" s="2" t="s">
        <v>166</v>
      </c>
      <c r="G59" s="2">
        <v>0</v>
      </c>
      <c r="H59" s="2">
        <v>0</v>
      </c>
      <c r="I59" s="1">
        <v>0</v>
      </c>
      <c r="J59" s="3" t="s">
        <v>17</v>
      </c>
      <c r="K59" s="2" t="str">
        <f>J59*24405.00</f>
        <v>0</v>
      </c>
      <c r="L59" s="5"/>
    </row>
    <row r="60" spans="1:12" outlineLevel="5">
      <c r="A60" s="1"/>
      <c r="B60" s="1">
        <v>958408</v>
      </c>
      <c r="C60" s="1" t="s">
        <v>167</v>
      </c>
      <c r="D60" s="1">
        <v>23232</v>
      </c>
      <c r="E60" s="2" t="s">
        <v>168</v>
      </c>
      <c r="F60" s="2" t="s">
        <v>169</v>
      </c>
      <c r="G60" s="2">
        <v>0</v>
      </c>
      <c r="H60" s="2">
        <v>0</v>
      </c>
      <c r="I60" s="1">
        <v>0</v>
      </c>
      <c r="J60" s="3" t="s">
        <v>17</v>
      </c>
      <c r="K60" s="2" t="str">
        <f>J60*21940.00</f>
        <v>0</v>
      </c>
      <c r="L60" s="5"/>
    </row>
    <row r="61" spans="1:12" outlineLevel="5">
      <c r="A61" s="1"/>
      <c r="B61" s="1">
        <v>958409</v>
      </c>
      <c r="C61" s="1" t="s">
        <v>170</v>
      </c>
      <c r="D61" s="1">
        <v>26638</v>
      </c>
      <c r="E61" s="2" t="s">
        <v>171</v>
      </c>
      <c r="F61" s="2" t="s">
        <v>172</v>
      </c>
      <c r="G61" s="2">
        <v>0</v>
      </c>
      <c r="H61" s="2">
        <v>0</v>
      </c>
      <c r="I61" s="1">
        <v>0</v>
      </c>
      <c r="J61" s="3" t="s">
        <v>17</v>
      </c>
      <c r="K61" s="2" t="str">
        <f>J61*27734.00</f>
        <v>0</v>
      </c>
      <c r="L61" s="5"/>
    </row>
    <row r="62" spans="1:12" outlineLevel="5">
      <c r="A62" s="1"/>
      <c r="B62" s="1">
        <v>958410</v>
      </c>
      <c r="C62" s="1" t="s">
        <v>173</v>
      </c>
      <c r="D62" s="1">
        <v>67503</v>
      </c>
      <c r="E62" s="2" t="s">
        <v>174</v>
      </c>
      <c r="F62" s="2" t="s">
        <v>175</v>
      </c>
      <c r="G62" s="2">
        <v>0</v>
      </c>
      <c r="H62" s="2">
        <v>0</v>
      </c>
      <c r="I62" s="1">
        <v>0</v>
      </c>
      <c r="J62" s="3" t="s">
        <v>17</v>
      </c>
      <c r="K62" s="2" t="str">
        <f>J62*24161.00</f>
        <v>0</v>
      </c>
      <c r="L62" s="5"/>
    </row>
    <row r="63" spans="1:12" outlineLevel="5">
      <c r="A63" s="1"/>
      <c r="B63" s="1">
        <v>958411</v>
      </c>
      <c r="C63" s="1" t="s">
        <v>176</v>
      </c>
      <c r="D63" s="1">
        <v>57119</v>
      </c>
      <c r="E63" s="2" t="s">
        <v>177</v>
      </c>
      <c r="F63" s="2" t="s">
        <v>178</v>
      </c>
      <c r="G63" s="2">
        <v>0</v>
      </c>
      <c r="H63" s="2">
        <v>0</v>
      </c>
      <c r="I63" s="1">
        <v>0</v>
      </c>
      <c r="J63" s="3" t="s">
        <v>17</v>
      </c>
      <c r="K63" s="2" t="str">
        <f>J63*28866.00</f>
        <v>0</v>
      </c>
      <c r="L63" s="5"/>
    </row>
    <row r="64" spans="1:12" outlineLevel="5">
      <c r="A64" s="1"/>
      <c r="B64" s="1">
        <v>958412</v>
      </c>
      <c r="C64" s="1" t="s">
        <v>179</v>
      </c>
      <c r="D64" s="1">
        <v>39568</v>
      </c>
      <c r="E64" s="2" t="s">
        <v>180</v>
      </c>
      <c r="F64" s="2" t="s">
        <v>181</v>
      </c>
      <c r="G64" s="2">
        <v>0</v>
      </c>
      <c r="H64" s="2">
        <v>0</v>
      </c>
      <c r="I64" s="1">
        <v>0</v>
      </c>
      <c r="J64" s="3" t="s">
        <v>17</v>
      </c>
      <c r="K64" s="2" t="str">
        <f>J64*29249.00</f>
        <v>0</v>
      </c>
      <c r="L64" s="5"/>
    </row>
    <row r="65" spans="1:12" outlineLevel="5">
      <c r="A65" s="1"/>
      <c r="B65" s="1">
        <v>958413</v>
      </c>
      <c r="C65" s="1" t="s">
        <v>182</v>
      </c>
      <c r="D65" s="1">
        <v>96898</v>
      </c>
      <c r="E65" s="2" t="s">
        <v>183</v>
      </c>
      <c r="F65" s="2" t="s">
        <v>184</v>
      </c>
      <c r="G65" s="2">
        <v>0</v>
      </c>
      <c r="H65" s="2">
        <v>0</v>
      </c>
      <c r="I65" s="1">
        <v>0</v>
      </c>
      <c r="J65" s="3" t="s">
        <v>17</v>
      </c>
      <c r="K65" s="2" t="str">
        <f>J65*31895.00</f>
        <v>0</v>
      </c>
      <c r="L65" s="5"/>
    </row>
    <row r="66" spans="1:12" outlineLevel="5">
      <c r="A66" s="1"/>
      <c r="B66" s="1">
        <v>958414</v>
      </c>
      <c r="C66" s="1" t="s">
        <v>185</v>
      </c>
      <c r="D66" s="1">
        <v>27260</v>
      </c>
      <c r="E66" s="2" t="s">
        <v>186</v>
      </c>
      <c r="F66" s="2" t="s">
        <v>187</v>
      </c>
      <c r="G66" s="2">
        <v>0</v>
      </c>
      <c r="H66" s="2">
        <v>0</v>
      </c>
      <c r="I66" s="1">
        <v>0</v>
      </c>
      <c r="J66" s="3" t="s">
        <v>17</v>
      </c>
      <c r="K66" s="2" t="str">
        <f>J66*22704.00</f>
        <v>0</v>
      </c>
      <c r="L66" s="5"/>
    </row>
    <row r="67" spans="1:12" outlineLevel="5">
      <c r="A67" s="1"/>
      <c r="B67" s="1">
        <v>958415</v>
      </c>
      <c r="C67" s="1" t="s">
        <v>188</v>
      </c>
      <c r="D67" s="1">
        <v>92877</v>
      </c>
      <c r="E67" s="2" t="s">
        <v>189</v>
      </c>
      <c r="F67" s="2" t="s">
        <v>190</v>
      </c>
      <c r="G67" s="2">
        <v>0</v>
      </c>
      <c r="H67" s="2">
        <v>0</v>
      </c>
      <c r="I67" s="1">
        <v>0</v>
      </c>
      <c r="J67" s="3" t="s">
        <v>17</v>
      </c>
      <c r="K67" s="2" t="str">
        <f>J67*14913.00</f>
        <v>0</v>
      </c>
      <c r="L67" s="5"/>
    </row>
    <row r="68" spans="1:12" outlineLevel="5">
      <c r="A68" s="1"/>
      <c r="B68" s="1">
        <v>958416</v>
      </c>
      <c r="C68" s="1" t="s">
        <v>191</v>
      </c>
      <c r="D68" s="1">
        <v>72120</v>
      </c>
      <c r="E68" s="2" t="s">
        <v>192</v>
      </c>
      <c r="F68" s="2" t="s">
        <v>193</v>
      </c>
      <c r="G68" s="2">
        <v>0</v>
      </c>
      <c r="H68" s="2">
        <v>0</v>
      </c>
      <c r="I68" s="1">
        <v>0</v>
      </c>
      <c r="J68" s="3" t="s">
        <v>17</v>
      </c>
      <c r="K68" s="2" t="str">
        <f>J68*14284.00</f>
        <v>0</v>
      </c>
      <c r="L68" s="5"/>
    </row>
    <row r="69" spans="1:12" outlineLevel="5">
      <c r="A69" s="1"/>
      <c r="B69" s="1">
        <v>958417</v>
      </c>
      <c r="C69" s="1" t="s">
        <v>194</v>
      </c>
      <c r="D69" s="1">
        <v>84796</v>
      </c>
      <c r="E69" s="2" t="s">
        <v>195</v>
      </c>
      <c r="F69" s="2" t="s">
        <v>196</v>
      </c>
      <c r="G69" s="2">
        <v>0</v>
      </c>
      <c r="H69" s="2">
        <v>0</v>
      </c>
      <c r="I69" s="1">
        <v>0</v>
      </c>
      <c r="J69" s="3" t="s">
        <v>17</v>
      </c>
      <c r="K69" s="2" t="str">
        <f>J69*16076.00</f>
        <v>0</v>
      </c>
      <c r="L69" s="5"/>
    </row>
    <row r="70" spans="1:12" outlineLevel="5">
      <c r="A70" s="1"/>
      <c r="B70" s="1">
        <v>958418</v>
      </c>
      <c r="C70" s="1" t="s">
        <v>197</v>
      </c>
      <c r="D70" s="1">
        <v>74715</v>
      </c>
      <c r="E70" s="2" t="s">
        <v>198</v>
      </c>
      <c r="F70" s="2" t="s">
        <v>199</v>
      </c>
      <c r="G70" s="2">
        <v>0</v>
      </c>
      <c r="H70" s="2">
        <v>0</v>
      </c>
      <c r="I70" s="1">
        <v>0</v>
      </c>
      <c r="J70" s="3" t="s">
        <v>17</v>
      </c>
      <c r="K70" s="2" t="str">
        <f>J70*15445.00</f>
        <v>0</v>
      </c>
      <c r="L70" s="5"/>
    </row>
    <row r="71" spans="1:12" outlineLevel="5">
      <c r="A71" s="1"/>
      <c r="B71" s="1">
        <v>958419</v>
      </c>
      <c r="C71" s="1" t="s">
        <v>200</v>
      </c>
      <c r="D71" s="1">
        <v>25123</v>
      </c>
      <c r="E71" s="2" t="s">
        <v>201</v>
      </c>
      <c r="F71" s="2" t="s">
        <v>202</v>
      </c>
      <c r="G71" s="2">
        <v>0</v>
      </c>
      <c r="H71" s="2">
        <v>0</v>
      </c>
      <c r="I71" s="1">
        <v>0</v>
      </c>
      <c r="J71" s="3" t="s">
        <v>17</v>
      </c>
      <c r="K71" s="2" t="str">
        <f>J71*17591.00</f>
        <v>0</v>
      </c>
      <c r="L71" s="5"/>
    </row>
    <row r="72" spans="1:12" outlineLevel="5">
      <c r="A72" s="1"/>
      <c r="B72" s="1">
        <v>958420</v>
      </c>
      <c r="C72" s="1" t="s">
        <v>203</v>
      </c>
      <c r="D72" s="1">
        <v>15979</v>
      </c>
      <c r="E72" s="2" t="s">
        <v>204</v>
      </c>
      <c r="F72" s="2" t="s">
        <v>205</v>
      </c>
      <c r="G72" s="2">
        <v>0</v>
      </c>
      <c r="H72" s="2">
        <v>0</v>
      </c>
      <c r="I72" s="1">
        <v>0</v>
      </c>
      <c r="J72" s="3" t="s">
        <v>17</v>
      </c>
      <c r="K72" s="2" t="str">
        <f>J72*11951.00</f>
        <v>0</v>
      </c>
      <c r="L72" s="5"/>
    </row>
    <row r="73" spans="1:12" outlineLevel="5">
      <c r="A73" s="1"/>
      <c r="B73" s="1">
        <v>958421</v>
      </c>
      <c r="C73" s="1" t="s">
        <v>206</v>
      </c>
      <c r="D73" s="1">
        <v>26233</v>
      </c>
      <c r="E73" s="2" t="s">
        <v>207</v>
      </c>
      <c r="F73" s="2" t="s">
        <v>208</v>
      </c>
      <c r="G73" s="2">
        <v>0</v>
      </c>
      <c r="H73" s="2">
        <v>0</v>
      </c>
      <c r="I73" s="1">
        <v>0</v>
      </c>
      <c r="J73" s="3" t="s">
        <v>17</v>
      </c>
      <c r="K73" s="2" t="str">
        <f>J73*13190.00</f>
        <v>0</v>
      </c>
      <c r="L73" s="5"/>
    </row>
    <row r="74" spans="1:12" outlineLevel="5">
      <c r="A74" s="1"/>
      <c r="B74" s="1">
        <v>958422</v>
      </c>
      <c r="C74" s="1" t="s">
        <v>209</v>
      </c>
      <c r="D74" s="1">
        <v>49681</v>
      </c>
      <c r="E74" s="2" t="s">
        <v>210</v>
      </c>
      <c r="F74" s="2" t="s">
        <v>211</v>
      </c>
      <c r="G74" s="2">
        <v>0</v>
      </c>
      <c r="H74" s="2">
        <v>0</v>
      </c>
      <c r="I74" s="1">
        <v>0</v>
      </c>
      <c r="J74" s="3" t="s">
        <v>17</v>
      </c>
      <c r="K74" s="2" t="str">
        <f>J74*15293.00</f>
        <v>0</v>
      </c>
      <c r="L74" s="5"/>
    </row>
    <row r="75" spans="1:12" outlineLevel="5">
      <c r="A75" s="1"/>
      <c r="B75" s="1">
        <v>958423</v>
      </c>
      <c r="C75" s="1" t="s">
        <v>212</v>
      </c>
      <c r="D75" s="1">
        <v>95733</v>
      </c>
      <c r="E75" s="2" t="s">
        <v>213</v>
      </c>
      <c r="F75" s="2" t="s">
        <v>214</v>
      </c>
      <c r="G75" s="2">
        <v>0</v>
      </c>
      <c r="H75" s="2">
        <v>0</v>
      </c>
      <c r="I75" s="1">
        <v>0</v>
      </c>
      <c r="J75" s="3" t="s">
        <v>17</v>
      </c>
      <c r="K75" s="2" t="str">
        <f>J75*14907.00</f>
        <v>0</v>
      </c>
      <c r="L75" s="5"/>
    </row>
    <row r="76" spans="1:12" outlineLevel="5">
      <c r="A76" s="1"/>
      <c r="B76" s="1">
        <v>958424</v>
      </c>
      <c r="C76" s="1" t="s">
        <v>215</v>
      </c>
      <c r="D76" s="1">
        <v>69252</v>
      </c>
      <c r="E76" s="2" t="s">
        <v>216</v>
      </c>
      <c r="F76" s="2" t="s">
        <v>217</v>
      </c>
      <c r="G76" s="2">
        <v>0</v>
      </c>
      <c r="H76" s="2">
        <v>0</v>
      </c>
      <c r="I76" s="1">
        <v>0</v>
      </c>
      <c r="J76" s="3" t="s">
        <v>17</v>
      </c>
      <c r="K76" s="2" t="str">
        <f>J76*15279.00</f>
        <v>0</v>
      </c>
      <c r="L76" s="5"/>
    </row>
    <row r="77" spans="1:12" outlineLevel="5">
      <c r="A77" s="1"/>
      <c r="B77" s="1">
        <v>958425</v>
      </c>
      <c r="C77" s="1" t="s">
        <v>218</v>
      </c>
      <c r="D77" s="1">
        <v>20924</v>
      </c>
      <c r="E77" s="2" t="s">
        <v>219</v>
      </c>
      <c r="F77" s="2" t="s">
        <v>220</v>
      </c>
      <c r="G77" s="2">
        <v>0</v>
      </c>
      <c r="H77" s="2">
        <v>0</v>
      </c>
      <c r="I77" s="1">
        <v>0</v>
      </c>
      <c r="J77" s="3" t="s">
        <v>17</v>
      </c>
      <c r="K77" s="2" t="str">
        <f>J77*14889.00</f>
        <v>0</v>
      </c>
      <c r="L77" s="5"/>
    </row>
    <row r="78" spans="1:12" outlineLevel="5">
      <c r="A78" s="1"/>
      <c r="B78" s="1">
        <v>958426</v>
      </c>
      <c r="C78" s="1" t="s">
        <v>221</v>
      </c>
      <c r="D78" s="1">
        <v>24429</v>
      </c>
      <c r="E78" s="2" t="s">
        <v>222</v>
      </c>
      <c r="F78" s="2" t="s">
        <v>223</v>
      </c>
      <c r="G78" s="2">
        <v>0</v>
      </c>
      <c r="H78" s="2">
        <v>0</v>
      </c>
      <c r="I78" s="1">
        <v>0</v>
      </c>
      <c r="J78" s="3" t="s">
        <v>17</v>
      </c>
      <c r="K78" s="2" t="str">
        <f>J78*15171.00</f>
        <v>0</v>
      </c>
      <c r="L78" s="5"/>
    </row>
    <row r="79" spans="1:12" outlineLevel="5">
      <c r="A79" s="1"/>
      <c r="B79" s="1">
        <v>958427</v>
      </c>
      <c r="C79" s="1" t="s">
        <v>224</v>
      </c>
      <c r="D79" s="1">
        <v>72689</v>
      </c>
      <c r="E79" s="2" t="s">
        <v>225</v>
      </c>
      <c r="F79" s="2" t="s">
        <v>226</v>
      </c>
      <c r="G79" s="2">
        <v>0</v>
      </c>
      <c r="H79" s="2">
        <v>0</v>
      </c>
      <c r="I79" s="1">
        <v>0</v>
      </c>
      <c r="J79" s="3" t="s">
        <v>17</v>
      </c>
      <c r="K79" s="2" t="str">
        <f>J79*18361.00</f>
        <v>0</v>
      </c>
      <c r="L79" s="5"/>
    </row>
    <row r="80" spans="1:12" outlineLevel="5">
      <c r="A80" s="1"/>
      <c r="B80" s="1">
        <v>958428</v>
      </c>
      <c r="C80" s="1" t="s">
        <v>227</v>
      </c>
      <c r="D80" s="1">
        <v>37928</v>
      </c>
      <c r="E80" s="2" t="s">
        <v>228</v>
      </c>
      <c r="F80" s="2" t="s">
        <v>229</v>
      </c>
      <c r="G80" s="2">
        <v>0</v>
      </c>
      <c r="H80" s="2">
        <v>0</v>
      </c>
      <c r="I80" s="1">
        <v>0</v>
      </c>
      <c r="J80" s="3" t="s">
        <v>17</v>
      </c>
      <c r="K80" s="2" t="str">
        <f>J80*10240.00</f>
        <v>0</v>
      </c>
      <c r="L80" s="5"/>
    </row>
    <row r="81" spans="1:12" outlineLevel="5">
      <c r="A81" s="1"/>
      <c r="B81" s="1">
        <v>958429</v>
      </c>
      <c r="C81" s="1" t="s">
        <v>230</v>
      </c>
      <c r="D81" s="1">
        <v>28677</v>
      </c>
      <c r="E81" s="2" t="s">
        <v>231</v>
      </c>
      <c r="F81" s="2" t="s">
        <v>232</v>
      </c>
      <c r="G81" s="2">
        <v>0</v>
      </c>
      <c r="H81" s="2">
        <v>0</v>
      </c>
      <c r="I81" s="1">
        <v>0</v>
      </c>
      <c r="J81" s="3" t="s">
        <v>17</v>
      </c>
      <c r="K81" s="2" t="str">
        <f>J81*12165.00</f>
        <v>0</v>
      </c>
      <c r="L81" s="5"/>
    </row>
    <row r="82" spans="1:12" outlineLevel="5">
      <c r="A82" s="1"/>
      <c r="B82" s="1">
        <v>958430</v>
      </c>
      <c r="C82" s="1" t="s">
        <v>233</v>
      </c>
      <c r="D82" s="1">
        <v>76108</v>
      </c>
      <c r="E82" s="2" t="s">
        <v>234</v>
      </c>
      <c r="F82" s="2" t="s">
        <v>235</v>
      </c>
      <c r="G82" s="2">
        <v>0</v>
      </c>
      <c r="H82" s="2">
        <v>0</v>
      </c>
      <c r="I82" s="1">
        <v>0</v>
      </c>
      <c r="J82" s="3" t="s">
        <v>17</v>
      </c>
      <c r="K82" s="2" t="str">
        <f>J82*12648.00</f>
        <v>0</v>
      </c>
      <c r="L82" s="5"/>
    </row>
    <row r="83" spans="1:12" outlineLevel="3">
      <c r="A83" s="9" t="s">
        <v>236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5"/>
    </row>
    <row r="84" spans="1:12" outlineLevel="5">
      <c r="A84" s="1"/>
      <c r="B84" s="1">
        <v>958431</v>
      </c>
      <c r="C84" s="1" t="s">
        <v>237</v>
      </c>
      <c r="D84" s="1">
        <v>27487</v>
      </c>
      <c r="E84" s="2" t="s">
        <v>238</v>
      </c>
      <c r="F84" s="2" t="s">
        <v>239</v>
      </c>
      <c r="G84" s="2">
        <v>0</v>
      </c>
      <c r="H84" s="2">
        <v>0</v>
      </c>
      <c r="I84" s="1">
        <v>0</v>
      </c>
      <c r="J84" s="3" t="s">
        <v>17</v>
      </c>
      <c r="K84" s="2" t="str">
        <f>J84*18944.00</f>
        <v>0</v>
      </c>
      <c r="L84" s="5"/>
    </row>
    <row r="85" spans="1:12" outlineLevel="5">
      <c r="A85" s="1"/>
      <c r="B85" s="1">
        <v>958432</v>
      </c>
      <c r="C85" s="1" t="s">
        <v>240</v>
      </c>
      <c r="D85" s="1">
        <v>29123</v>
      </c>
      <c r="E85" s="2" t="s">
        <v>241</v>
      </c>
      <c r="F85" s="2" t="s">
        <v>242</v>
      </c>
      <c r="G85" s="2">
        <v>0</v>
      </c>
      <c r="H85" s="2">
        <v>0</v>
      </c>
      <c r="I85" s="1">
        <v>0</v>
      </c>
      <c r="J85" s="3" t="s">
        <v>17</v>
      </c>
      <c r="K85" s="2" t="str">
        <f>J85*20458.00</f>
        <v>0</v>
      </c>
      <c r="L85" s="5"/>
    </row>
    <row r="86" spans="1:12" outlineLevel="5">
      <c r="A86" s="1"/>
      <c r="B86" s="1">
        <v>958433</v>
      </c>
      <c r="C86" s="1" t="s">
        <v>243</v>
      </c>
      <c r="D86" s="1">
        <v>77863</v>
      </c>
      <c r="E86" s="2" t="s">
        <v>244</v>
      </c>
      <c r="F86" s="2" t="s">
        <v>245</v>
      </c>
      <c r="G86" s="2">
        <v>0</v>
      </c>
      <c r="H86" s="2">
        <v>0</v>
      </c>
      <c r="I86" s="1">
        <v>0</v>
      </c>
      <c r="J86" s="3" t="s">
        <v>17</v>
      </c>
      <c r="K86" s="2" t="str">
        <f>J86*18147.00</f>
        <v>0</v>
      </c>
      <c r="L86" s="5"/>
    </row>
    <row r="87" spans="1:12" outlineLevel="5">
      <c r="A87" s="1"/>
      <c r="B87" s="1">
        <v>958434</v>
      </c>
      <c r="C87" s="1" t="s">
        <v>246</v>
      </c>
      <c r="D87" s="1">
        <v>69303</v>
      </c>
      <c r="E87" s="2" t="s">
        <v>247</v>
      </c>
      <c r="F87" s="2" t="s">
        <v>248</v>
      </c>
      <c r="G87" s="2">
        <v>0</v>
      </c>
      <c r="H87" s="2">
        <v>0</v>
      </c>
      <c r="I87" s="1">
        <v>0</v>
      </c>
      <c r="J87" s="3" t="s">
        <v>17</v>
      </c>
      <c r="K87" s="2" t="str">
        <f>J87*17756.00</f>
        <v>0</v>
      </c>
      <c r="L87" s="5"/>
    </row>
    <row r="88" spans="1:12" outlineLevel="3">
      <c r="A88" s="9" t="s">
        <v>249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5"/>
    </row>
    <row r="89" spans="1:12" outlineLevel="5">
      <c r="A89" s="1"/>
      <c r="B89" s="1">
        <v>958435</v>
      </c>
      <c r="C89" s="1" t="s">
        <v>250</v>
      </c>
      <c r="D89" s="1">
        <v>97056</v>
      </c>
      <c r="E89" s="2" t="s">
        <v>251</v>
      </c>
      <c r="F89" s="2" t="s">
        <v>252</v>
      </c>
      <c r="G89" s="2">
        <v>0</v>
      </c>
      <c r="H89" s="2">
        <v>0</v>
      </c>
      <c r="I89" s="1">
        <v>0</v>
      </c>
      <c r="J89" s="3" t="s">
        <v>17</v>
      </c>
      <c r="K89" s="2" t="str">
        <f>J89*26072.00</f>
        <v>0</v>
      </c>
      <c r="L89" s="5"/>
    </row>
    <row r="90" spans="1:12" outlineLevel="5">
      <c r="A90" s="1"/>
      <c r="B90" s="1">
        <v>958436</v>
      </c>
      <c r="C90" s="1" t="s">
        <v>253</v>
      </c>
      <c r="D90" s="1">
        <v>40723</v>
      </c>
      <c r="E90" s="2" t="s">
        <v>254</v>
      </c>
      <c r="F90" s="2" t="s">
        <v>255</v>
      </c>
      <c r="G90" s="2">
        <v>0</v>
      </c>
      <c r="H90" s="2">
        <v>0</v>
      </c>
      <c r="I90" s="1">
        <v>0</v>
      </c>
      <c r="J90" s="3" t="s">
        <v>17</v>
      </c>
      <c r="K90" s="2" t="str">
        <f>J90*18803.00</f>
        <v>0</v>
      </c>
      <c r="L90" s="5"/>
    </row>
    <row r="91" spans="1:12" outlineLevel="5">
      <c r="A91" s="1"/>
      <c r="B91" s="1">
        <v>958437</v>
      </c>
      <c r="C91" s="1" t="s">
        <v>256</v>
      </c>
      <c r="D91" s="1">
        <v>97465</v>
      </c>
      <c r="E91" s="2" t="s">
        <v>257</v>
      </c>
      <c r="F91" s="2" t="s">
        <v>258</v>
      </c>
      <c r="G91" s="2">
        <v>0</v>
      </c>
      <c r="H91" s="2">
        <v>0</v>
      </c>
      <c r="I91" s="1">
        <v>0</v>
      </c>
      <c r="J91" s="3" t="s">
        <v>17</v>
      </c>
      <c r="K91" s="2" t="str">
        <f>J91*18174.00</f>
        <v>0</v>
      </c>
      <c r="L91" s="5"/>
    </row>
    <row r="92" spans="1:12" outlineLevel="5">
      <c r="A92" s="1"/>
      <c r="B92" s="1">
        <v>958438</v>
      </c>
      <c r="C92" s="1" t="s">
        <v>259</v>
      </c>
      <c r="D92" s="1">
        <v>58265</v>
      </c>
      <c r="E92" s="2" t="s">
        <v>260</v>
      </c>
      <c r="F92" s="2" t="s">
        <v>261</v>
      </c>
      <c r="G92" s="2">
        <v>0</v>
      </c>
      <c r="H92" s="2">
        <v>0</v>
      </c>
      <c r="I92" s="1">
        <v>0</v>
      </c>
      <c r="J92" s="3" t="s">
        <v>17</v>
      </c>
      <c r="K92" s="2" t="str">
        <f>J92*19966.00</f>
        <v>0</v>
      </c>
      <c r="L92" s="5"/>
    </row>
    <row r="93" spans="1:12" outlineLevel="5">
      <c r="A93" s="1"/>
      <c r="B93" s="1">
        <v>958439</v>
      </c>
      <c r="C93" s="1" t="s">
        <v>262</v>
      </c>
      <c r="D93" s="1">
        <v>76930</v>
      </c>
      <c r="E93" s="2" t="s">
        <v>263</v>
      </c>
      <c r="F93" s="2" t="s">
        <v>264</v>
      </c>
      <c r="G93" s="2">
        <v>0</v>
      </c>
      <c r="H93" s="2">
        <v>0</v>
      </c>
      <c r="I93" s="1">
        <v>0</v>
      </c>
      <c r="J93" s="3" t="s">
        <v>17</v>
      </c>
      <c r="K93" s="2" t="str">
        <f>J93*21480.00</f>
        <v>0</v>
      </c>
      <c r="L93" s="5"/>
    </row>
    <row r="94" spans="1:12" outlineLevel="5">
      <c r="A94" s="1"/>
      <c r="B94" s="1">
        <v>958440</v>
      </c>
      <c r="C94" s="1" t="s">
        <v>265</v>
      </c>
      <c r="D94" s="1">
        <v>96631</v>
      </c>
      <c r="E94" s="2" t="s">
        <v>266</v>
      </c>
      <c r="F94" s="2" t="s">
        <v>267</v>
      </c>
      <c r="G94" s="2">
        <v>0</v>
      </c>
      <c r="H94" s="2">
        <v>0</v>
      </c>
      <c r="I94" s="1">
        <v>0</v>
      </c>
      <c r="J94" s="3" t="s">
        <v>17</v>
      </c>
      <c r="K94" s="2" t="str">
        <f>J94*17918.00</f>
        <v>0</v>
      </c>
      <c r="L94" s="5"/>
    </row>
    <row r="95" spans="1:12" outlineLevel="5">
      <c r="A95" s="1"/>
      <c r="B95" s="1">
        <v>958441</v>
      </c>
      <c r="C95" s="1" t="s">
        <v>268</v>
      </c>
      <c r="D95" s="1">
        <v>53361</v>
      </c>
      <c r="E95" s="2" t="s">
        <v>269</v>
      </c>
      <c r="F95" s="2" t="s">
        <v>270</v>
      </c>
      <c r="G95" s="2">
        <v>0</v>
      </c>
      <c r="H95" s="2">
        <v>0</v>
      </c>
      <c r="I95" s="1">
        <v>0</v>
      </c>
      <c r="J95" s="3" t="s">
        <v>17</v>
      </c>
      <c r="K95" s="2" t="str">
        <f>J95*19183.00</f>
        <v>0</v>
      </c>
      <c r="L95" s="5"/>
    </row>
    <row r="96" spans="1:12" outlineLevel="5">
      <c r="A96" s="1"/>
      <c r="B96" s="1">
        <v>958442</v>
      </c>
      <c r="C96" s="1" t="s">
        <v>271</v>
      </c>
      <c r="D96" s="1">
        <v>44204</v>
      </c>
      <c r="E96" s="2" t="s">
        <v>272</v>
      </c>
      <c r="F96" s="2" t="s">
        <v>273</v>
      </c>
      <c r="G96" s="2">
        <v>0</v>
      </c>
      <c r="H96" s="2">
        <v>0</v>
      </c>
      <c r="I96" s="1">
        <v>0</v>
      </c>
      <c r="J96" s="3" t="s">
        <v>17</v>
      </c>
      <c r="K96" s="2" t="str">
        <f>J96*19705.00</f>
        <v>0</v>
      </c>
      <c r="L96" s="5"/>
    </row>
    <row r="97" spans="1:12" outlineLevel="5">
      <c r="A97" s="1"/>
      <c r="B97" s="1">
        <v>958443</v>
      </c>
      <c r="C97" s="1" t="s">
        <v>274</v>
      </c>
      <c r="D97" s="1">
        <v>92102</v>
      </c>
      <c r="E97" s="2" t="s">
        <v>275</v>
      </c>
      <c r="F97" s="2" t="s">
        <v>276</v>
      </c>
      <c r="G97" s="2">
        <v>0</v>
      </c>
      <c r="H97" s="2">
        <v>0</v>
      </c>
      <c r="I97" s="1">
        <v>0</v>
      </c>
      <c r="J97" s="3" t="s">
        <v>17</v>
      </c>
      <c r="K97" s="2" t="str">
        <f>J97*19816.00</f>
        <v>0</v>
      </c>
      <c r="L97" s="5"/>
    </row>
    <row r="98" spans="1:12" outlineLevel="5">
      <c r="A98" s="1"/>
      <c r="B98" s="1">
        <v>958444</v>
      </c>
      <c r="C98" s="1" t="s">
        <v>277</v>
      </c>
      <c r="D98" s="1">
        <v>26384</v>
      </c>
      <c r="E98" s="2" t="s">
        <v>278</v>
      </c>
      <c r="F98" s="2" t="s">
        <v>279</v>
      </c>
      <c r="G98" s="2">
        <v>0</v>
      </c>
      <c r="H98" s="2">
        <v>0</v>
      </c>
      <c r="I98" s="1">
        <v>0</v>
      </c>
      <c r="J98" s="3" t="s">
        <v>17</v>
      </c>
      <c r="K98" s="2" t="str">
        <f>J98*19511.00</f>
        <v>0</v>
      </c>
      <c r="L98" s="5"/>
    </row>
    <row r="99" spans="1:12" outlineLevel="5">
      <c r="A99" s="1"/>
      <c r="B99" s="1">
        <v>958445</v>
      </c>
      <c r="C99" s="1" t="s">
        <v>280</v>
      </c>
      <c r="D99" s="1">
        <v>92831</v>
      </c>
      <c r="E99" s="2" t="s">
        <v>281</v>
      </c>
      <c r="F99" s="2" t="s">
        <v>282</v>
      </c>
      <c r="G99" s="2">
        <v>0</v>
      </c>
      <c r="H99" s="2">
        <v>0</v>
      </c>
      <c r="I99" s="1">
        <v>0</v>
      </c>
      <c r="J99" s="3" t="s">
        <v>17</v>
      </c>
      <c r="K99" s="2" t="str">
        <f>J99*19110.00</f>
        <v>0</v>
      </c>
      <c r="L99" s="5"/>
    </row>
    <row r="100" spans="1:12" outlineLevel="5">
      <c r="A100" s="1"/>
      <c r="B100" s="1">
        <v>958446</v>
      </c>
      <c r="C100" s="1" t="s">
        <v>283</v>
      </c>
      <c r="D100" s="1">
        <v>15443</v>
      </c>
      <c r="E100" s="2" t="s">
        <v>284</v>
      </c>
      <c r="F100" s="2" t="s">
        <v>285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J100*19719.00</f>
        <v>0</v>
      </c>
      <c r="L100" s="5"/>
    </row>
    <row r="101" spans="1:12" outlineLevel="3">
      <c r="A101" s="9" t="s">
        <v>286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5"/>
    </row>
    <row r="102" spans="1:12" outlineLevel="5">
      <c r="A102" s="1"/>
      <c r="B102" s="1">
        <v>958447</v>
      </c>
      <c r="C102" s="1" t="s">
        <v>287</v>
      </c>
      <c r="D102" s="1">
        <v>56683</v>
      </c>
      <c r="E102" s="2" t="s">
        <v>288</v>
      </c>
      <c r="F102" s="2" t="s">
        <v>289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J102*23868.00</f>
        <v>0</v>
      </c>
      <c r="L102" s="5"/>
    </row>
    <row r="103" spans="1:12" outlineLevel="5">
      <c r="A103" s="1"/>
      <c r="B103" s="1">
        <v>958448</v>
      </c>
      <c r="C103" s="1" t="s">
        <v>290</v>
      </c>
      <c r="D103" s="1">
        <v>45847</v>
      </c>
      <c r="E103" s="2" t="s">
        <v>291</v>
      </c>
      <c r="F103" s="2" t="s">
        <v>292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J103*21328.00</f>
        <v>0</v>
      </c>
      <c r="L103" s="5"/>
    </row>
    <row r="104" spans="1:12" outlineLevel="3">
      <c r="A104" s="9" t="s">
        <v>293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outlineLevel="5">
      <c r="A105" s="1"/>
      <c r="B105" s="1">
        <v>958467</v>
      </c>
      <c r="C105" s="1" t="s">
        <v>294</v>
      </c>
      <c r="D105" s="1">
        <v>13987</v>
      </c>
      <c r="E105" s="2" t="s">
        <v>295</v>
      </c>
      <c r="F105" s="2" t="s">
        <v>296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J105*17266.00</f>
        <v>0</v>
      </c>
      <c r="L105" s="5"/>
    </row>
    <row r="106" spans="1:12" outlineLevel="5">
      <c r="A106" s="1"/>
      <c r="B106" s="1">
        <v>958468</v>
      </c>
      <c r="C106" s="1" t="s">
        <v>297</v>
      </c>
      <c r="D106" s="1">
        <v>79280</v>
      </c>
      <c r="E106" s="2" t="s">
        <v>298</v>
      </c>
      <c r="F106" s="2" t="s">
        <v>299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J106*16637.00</f>
        <v>0</v>
      </c>
      <c r="L106" s="5"/>
    </row>
    <row r="107" spans="1:12" outlineLevel="5">
      <c r="A107" s="1"/>
      <c r="B107" s="1">
        <v>958469</v>
      </c>
      <c r="C107" s="1" t="s">
        <v>300</v>
      </c>
      <c r="D107" s="1">
        <v>24363</v>
      </c>
      <c r="E107" s="2" t="s">
        <v>301</v>
      </c>
      <c r="F107" s="2" t="s">
        <v>302</v>
      </c>
      <c r="G107" s="2">
        <v>0</v>
      </c>
      <c r="H107" s="2">
        <v>0</v>
      </c>
      <c r="I107" s="1">
        <v>0</v>
      </c>
      <c r="J107" s="3" t="s">
        <v>17</v>
      </c>
      <c r="K107" s="2" t="str">
        <f>J107*18429.00</f>
        <v>0</v>
      </c>
      <c r="L107" s="5"/>
    </row>
    <row r="108" spans="1:12" outlineLevel="5">
      <c r="A108" s="1"/>
      <c r="B108" s="1">
        <v>958470</v>
      </c>
      <c r="C108" s="1" t="s">
        <v>303</v>
      </c>
      <c r="D108" s="1">
        <v>87658</v>
      </c>
      <c r="E108" s="2" t="s">
        <v>304</v>
      </c>
      <c r="F108" s="2" t="s">
        <v>305</v>
      </c>
      <c r="G108" s="2">
        <v>0</v>
      </c>
      <c r="H108" s="2">
        <v>0</v>
      </c>
      <c r="I108" s="1">
        <v>0</v>
      </c>
      <c r="J108" s="3" t="s">
        <v>17</v>
      </c>
      <c r="K108" s="2" t="str">
        <f>J108*18162.00</f>
        <v>0</v>
      </c>
      <c r="L108" s="5"/>
    </row>
    <row r="109" spans="1:12" outlineLevel="5">
      <c r="A109" s="1"/>
      <c r="B109" s="1">
        <v>958471</v>
      </c>
      <c r="C109" s="1" t="s">
        <v>306</v>
      </c>
      <c r="D109" s="1">
        <v>96176</v>
      </c>
      <c r="E109" s="2" t="s">
        <v>307</v>
      </c>
      <c r="F109" s="2" t="s">
        <v>308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J109*19943.00</f>
        <v>0</v>
      </c>
      <c r="L109" s="5"/>
    </row>
    <row r="110" spans="1:12" outlineLevel="5">
      <c r="A110" s="1"/>
      <c r="B110" s="1">
        <v>958472</v>
      </c>
      <c r="C110" s="1" t="s">
        <v>309</v>
      </c>
      <c r="D110" s="1">
        <v>23429</v>
      </c>
      <c r="E110" s="2" t="s">
        <v>310</v>
      </c>
      <c r="F110" s="2" t="s">
        <v>311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J110*15728.00</f>
        <v>0</v>
      </c>
      <c r="L110" s="5"/>
    </row>
    <row r="111" spans="1:12" outlineLevel="5">
      <c r="A111" s="1"/>
      <c r="B111" s="1">
        <v>958473</v>
      </c>
      <c r="C111" s="1" t="s">
        <v>312</v>
      </c>
      <c r="D111" s="1">
        <v>84632</v>
      </c>
      <c r="E111" s="2" t="s">
        <v>313</v>
      </c>
      <c r="F111" s="2" t="s">
        <v>314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J111*17646.00</f>
        <v>0</v>
      </c>
      <c r="L111" s="5"/>
    </row>
    <row r="112" spans="1:12" outlineLevel="5">
      <c r="A112" s="1"/>
      <c r="B112" s="1">
        <v>958474</v>
      </c>
      <c r="C112" s="1" t="s">
        <v>315</v>
      </c>
      <c r="D112" s="1">
        <v>99850</v>
      </c>
      <c r="E112" s="2" t="s">
        <v>316</v>
      </c>
      <c r="F112" s="2" t="s">
        <v>317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J112*18057.00</f>
        <v>0</v>
      </c>
      <c r="L112" s="5"/>
    </row>
    <row r="113" spans="1:12" outlineLevel="5">
      <c r="A113" s="1"/>
      <c r="B113" s="1">
        <v>958475</v>
      </c>
      <c r="C113" s="1" t="s">
        <v>318</v>
      </c>
      <c r="D113" s="1">
        <v>36339</v>
      </c>
      <c r="E113" s="2" t="s">
        <v>319</v>
      </c>
      <c r="F113" s="2" t="s">
        <v>320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J113*17632.00</f>
        <v>0</v>
      </c>
      <c r="L113" s="5"/>
    </row>
    <row r="114" spans="1:12" outlineLevel="5">
      <c r="A114" s="1"/>
      <c r="B114" s="1">
        <v>958476</v>
      </c>
      <c r="C114" s="1" t="s">
        <v>321</v>
      </c>
      <c r="D114" s="1">
        <v>87955</v>
      </c>
      <c r="E114" s="2" t="s">
        <v>322</v>
      </c>
      <c r="F114" s="2" t="s">
        <v>323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J114*17241.00</f>
        <v>0</v>
      </c>
      <c r="L114" s="5"/>
    </row>
    <row r="115" spans="1:12" outlineLevel="5">
      <c r="A115" s="1"/>
      <c r="B115" s="1">
        <v>958477</v>
      </c>
      <c r="C115" s="1" t="s">
        <v>324</v>
      </c>
      <c r="D115" s="1">
        <v>68264</v>
      </c>
      <c r="E115" s="2" t="s">
        <v>325</v>
      </c>
      <c r="F115" s="2" t="s">
        <v>326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J115*17336.00</f>
        <v>0</v>
      </c>
      <c r="L115" s="5"/>
    </row>
    <row r="116" spans="1:12" outlineLevel="5">
      <c r="A116" s="1"/>
      <c r="B116" s="1">
        <v>958478</v>
      </c>
      <c r="C116" s="1" t="s">
        <v>327</v>
      </c>
      <c r="D116" s="1">
        <v>64056</v>
      </c>
      <c r="E116" s="2" t="s">
        <v>328</v>
      </c>
      <c r="F116" s="2" t="s">
        <v>329</v>
      </c>
      <c r="G116" s="2">
        <v>0</v>
      </c>
      <c r="H116" s="2">
        <v>0</v>
      </c>
      <c r="I116" s="1">
        <v>0</v>
      </c>
      <c r="J116" s="3" t="s">
        <v>17</v>
      </c>
      <c r="K116" s="2" t="str">
        <f>J116*20580.00</f>
        <v>0</v>
      </c>
      <c r="L1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2:K22"/>
    <mergeCell ref="A25:K25"/>
    <mergeCell ref="A30:K30"/>
    <mergeCell ref="A45:K45"/>
    <mergeCell ref="A56:K56"/>
    <mergeCell ref="A83:K83"/>
    <mergeCell ref="A88:K88"/>
    <mergeCell ref="A101:K101"/>
    <mergeCell ref="A104:K10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2026-06-22T07:50:51+03:00</dcterms:created>
  <dcterms:modified xsi:type="dcterms:W3CDTF">2026-06-22T07:50:51+03:00</dcterms:modified>
  <dc:title>Untitled Spreadsheet</dc:title>
  <dc:description/>
  <dc:subject/>
  <cp:keywords/>
  <cp:category/>
</cp:coreProperties>
</file>