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<sst xmlns="http://schemas.openxmlformats.org/spreadsheetml/2006/main" uniqueCount="141">
  <si>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</si>
  <si>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</si>
  <si>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</si>
  <si>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</si>
  <si>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</si>
  <si>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</si>
  <si>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</si>
  <si>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</si>
  <si>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</si>
  <si>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</si>
  <si>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</si>
  <si>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Поверхностные насосы</t>
  </si>
  <si>
    <t>Поверхностные насосы UNIPUMP</t>
  </si>
  <si>
    <t>Многоступенчатые насосы MVH, VM</t>
  </si>
  <si>
    <t>UNI-101092</t>
  </si>
  <si>
    <t>Насос верт. многоступенчатый MVH 1-4 (Qном 1м3/ч, Hном 22м, DN25, 0,37 кВт)</t>
  </si>
  <si>
    <t>42 207.00 руб.</t>
  </si>
  <si>
    <t>шт</t>
  </si>
  <si>
    <t>UNI-101093</t>
  </si>
  <si>
    <t>Насос верт. многоступенчатый MVH 1-8 (Qном 1м3, Hном 45м, DN25, 0,55 кВт)</t>
  </si>
  <si>
    <t>52 299.00 руб.</t>
  </si>
  <si>
    <t>UNI-101094</t>
  </si>
  <si>
    <t>Насос верт. многоступенчатый MVH 12-12 (Qном 12м3, Hном 121м, DN50, 7,5 кВт)</t>
  </si>
  <si>
    <t>135 133.00 руб.</t>
  </si>
  <si>
    <t>UNI-101095</t>
  </si>
  <si>
    <t>Насос верт. многоступенчатый MVH 12-18 (Qном 12м3, Hном 183м, DN50, 11 кВт)</t>
  </si>
  <si>
    <t>188 730.00 руб.</t>
  </si>
  <si>
    <t>UNI-101096</t>
  </si>
  <si>
    <t>Насос верт. многоступенчатый MVH 12-5 (Qном 12м3, Hном 50м, DN50, 3 кВт)</t>
  </si>
  <si>
    <t>88 222.00 руб.</t>
  </si>
  <si>
    <t>UNI-101097</t>
  </si>
  <si>
    <t>Насос верт. многоступенчатый MVH 12-8 (Qном 12м3, Hном 80м, DN50, 5,5 кВт)</t>
  </si>
  <si>
    <t>122 975.00 руб.</t>
  </si>
  <si>
    <t>UNI-101098</t>
  </si>
  <si>
    <t>Насос верт. многоступенчатый MVH 12-9 (Qном 12м3, Hном 91м, DN50, 5,5 кВт)</t>
  </si>
  <si>
    <t>125 398.00 руб.</t>
  </si>
  <si>
    <t>UNI-101099</t>
  </si>
  <si>
    <t>Насос верт. многоступенчатый MVH 2-11 (Qном 2м3, Hном 82м, DN25, 1,1 кВт)</t>
  </si>
  <si>
    <t>60 151.00 руб.</t>
  </si>
  <si>
    <t>UNI-101100</t>
  </si>
  <si>
    <t>Насос верт. многоступенчатый MVH 2-15 (Qном 2м3, Hном 112м, DN25, 1,5 кВт)</t>
  </si>
  <si>
    <t>69 074.00 руб.</t>
  </si>
  <si>
    <t>UNI-101101</t>
  </si>
  <si>
    <t>Насос верт. многоступенчатый MVH 2-22 (Qном 2м3, Hном 165м, DN25, 2,2 кВт)</t>
  </si>
  <si>
    <t>82 154.00 руб.</t>
  </si>
  <si>
    <t>UNI-101102</t>
  </si>
  <si>
    <t>Насос верт. многоступенчатый MVH 2-26 (Qном 2м3, Hном 198м, DN25, 3 кВт)</t>
  </si>
  <si>
    <t>95 434.00 руб.</t>
  </si>
  <si>
    <t>UNI-101103</t>
  </si>
  <si>
    <t>Насос верт. многоступенчатый MVH 2-7 (Qном 2м3, Hном 52м, DN25, 0,75 кВт)</t>
  </si>
  <si>
    <t>49 328.00 руб.</t>
  </si>
  <si>
    <t>UNI-101104</t>
  </si>
  <si>
    <t>Насос верт. многоступенчатый MVH 20-3 (Qном 20м3, Hном 35м, DN50, 4 кВт)</t>
  </si>
  <si>
    <t>90 154.00 руб.</t>
  </si>
  <si>
    <t>UNI-101105</t>
  </si>
  <si>
    <t>Насос верт. многоступенчатый MVH 20-5 (Qном 20м3, Hном 58м, DN50, 5,5 кВт)</t>
  </si>
  <si>
    <t>113 891.00 руб.</t>
  </si>
  <si>
    <t>UNI-101106</t>
  </si>
  <si>
    <t>Насос верт. многоступенчатый MVH 4-12 (Qном 4м3, Hном 95м, DN32, 2,2 кВт)</t>
  </si>
  <si>
    <t>70 292.00 руб.</t>
  </si>
  <si>
    <t>UNI-101107</t>
  </si>
  <si>
    <t>Насос верт. многоступенчатый MVH 4-16 (Qном 4м3, Hном 129м, DN32, 3 кВт)</t>
  </si>
  <si>
    <t>83 194.00 руб.</t>
  </si>
  <si>
    <t>UNI-101108</t>
  </si>
  <si>
    <t>Насос верт. многоступенчатый MVH 4-22 (Qном 4м3, Hном 178м, DN32, 4 кВт)</t>
  </si>
  <si>
    <t>101 660.00 руб.</t>
  </si>
  <si>
    <t>UNI-101109</t>
  </si>
  <si>
    <t>Насос верт. многоступенчатый MVH 4-4 (Qном 4м3, Hном 32м, DN32, 0,75 кВт)</t>
  </si>
  <si>
    <t>48 825.00 руб.</t>
  </si>
  <si>
    <t>UNI-101110</t>
  </si>
  <si>
    <t>Насос верт. многоступенчатый MVH 4-8 (Qном 4м3, Hном 64м, DN32, 1,5 кВт)</t>
  </si>
  <si>
    <t>61 138.00 руб.</t>
  </si>
  <si>
    <t>UNI-101111</t>
  </si>
  <si>
    <t>Насос верт. многоступенчатый MVH 8 -12 (Qном 8м3, Hном 111м, DN40, 4 кВт)</t>
  </si>
  <si>
    <t>106 814.00 руб.</t>
  </si>
  <si>
    <t>UNI-101112</t>
  </si>
  <si>
    <t>Насос верт. многоступенчатый MVH 8-16 (Qном 8м3, Hном 148м, DN40, 5,5 кВт)</t>
  </si>
  <si>
    <t>140 036.00 руб.</t>
  </si>
  <si>
    <t>UNI-101113</t>
  </si>
  <si>
    <t>Насос верт. многоступенчатый MVH 8-20 (Qном 8м3, Hном 186м, DN40, 7,5 кВт)</t>
  </si>
  <si>
    <t>161 408.00 руб.</t>
  </si>
  <si>
    <t>UNI-101114</t>
  </si>
  <si>
    <t>Насос верт. многоступенчатый MVH 8-4 (Qном 8м3, Hном 36м, DN40, 1,5 кВт)</t>
  </si>
  <si>
    <t>71 944.00 руб.</t>
  </si>
  <si>
    <t>UNI-101115</t>
  </si>
  <si>
    <t>Насос верт. многоступенчатый MVH 8-6 (Qном 8м3, Hном 54м, DN40, 2,2 кВт)</t>
  </si>
  <si>
    <t>78 934.00 руб.</t>
  </si>
  <si>
    <t>UNI-101116</t>
  </si>
  <si>
    <t>Насос верт. многоступенчатый MVH 8-8 (Qном 8м3, Hном 73м, DN40, 3 кВт)</t>
  </si>
  <si>
    <t>93 472.00 руб.</t>
  </si>
  <si>
    <t>UNI-101117</t>
  </si>
  <si>
    <t>Насос верт. многоступенчатый VM 12-3 (Qном 12м3/ч, Нном 23м, 1,5"x 1,25", 1,5кВт)</t>
  </si>
  <si>
    <t>23 823.00 руб.</t>
  </si>
  <si>
    <t>UNI-101118</t>
  </si>
  <si>
    <t>Насос верт. многоступенчатый VM 12-6 (Qном 12м3/ч, Нном 46м, 1,5"x 1,25", 3,0кВт)</t>
  </si>
  <si>
    <t>29 280.00 руб.</t>
  </si>
  <si>
    <t>UNI-101119</t>
  </si>
  <si>
    <t>Насос верт. многоступенчатый VM 2-11 (Qном 2м3/ч, Нном 89м, 1"x 1", 2,2кВт)</t>
  </si>
  <si>
    <t>26 311.00 руб.</t>
  </si>
  <si>
    <t>UNI-101120</t>
  </si>
  <si>
    <t>Насос верт. многоступенчатый VM 2-4 (Qном 2м3/ч, Нном 30м, 1"x 1", 0,75кВт)</t>
  </si>
  <si>
    <t>17 019.00 руб.</t>
  </si>
  <si>
    <t>UNI-101121</t>
  </si>
  <si>
    <t>Насос верт. многоступенчатый VM 2-5 (Qном 2м3/ч, Нном 38м, 1"x 1", 1,0кВт)</t>
  </si>
  <si>
    <t>18 502.00 руб.</t>
  </si>
  <si>
    <t>UNI-101122</t>
  </si>
  <si>
    <t>Насос верт. многоступенчатый VM 2-7 (Qном 2м3/ч, Нном 55м, 1"x 1", 1,1кВт)</t>
  </si>
  <si>
    <t>21 072.00 руб.</t>
  </si>
  <si>
    <t>UNI-101123</t>
  </si>
  <si>
    <t>Насос верт. многоступенчатый VM 2-8 (Qном 2м3/ч, Нном 68м, 1"x 1", 1,5кВт)</t>
  </si>
  <si>
    <t>22 874.00 руб.</t>
  </si>
  <si>
    <t>UNI-101124</t>
  </si>
  <si>
    <t>Насос верт. многоступенчатый VM 2-9 (Qном 2м3/ч, Нном 75м, 1"x 1", 1,5кВт)</t>
  </si>
  <si>
    <t>24 191.00 руб.</t>
  </si>
  <si>
    <t>UNI-101125</t>
  </si>
  <si>
    <t>Насос верт. многоступенчатый VM 4-5 (Qном 4м3/ч, Нном 42м, 1"x 1", 1,5кВт)</t>
  </si>
  <si>
    <t>19 934.00 руб.</t>
  </si>
  <si>
    <t>UNI-101126</t>
  </si>
  <si>
    <t>Насос верт. многоступенчатый VM 4-7 (Qном 4м3/ч, Нном 59м, 1"x 1", 2,2кВт)</t>
  </si>
  <si>
    <t>22 849.00 руб.</t>
  </si>
  <si>
    <t>UNI-101127</t>
  </si>
  <si>
    <t>Насос верт. многоступенчатый VM 4-8 (Qном 4м3/ч, Нном 67м, 1"x 1", 2,2кВт)</t>
  </si>
  <si>
    <t>24 159.00 руб.</t>
  </si>
  <si>
    <t>UNI-101128</t>
  </si>
  <si>
    <t>Насос верт. многоступенчатый VM 6-5 (Qном 6м3/ч, Нном 41м, 1,25"x 1,25", 2,2кВт)</t>
  </si>
  <si>
    <t>24 004.00 руб.</t>
  </si>
  <si>
    <t>UNI-101129</t>
  </si>
  <si>
    <t>Насос верт. многоступенчатый VM 6-7 (Qном 6м3/ч, Нном 57м, 1,25"x 1,25", 3,0кВт)</t>
  </si>
  <si>
    <t>26 420.00 руб.</t>
  </si>
  <si>
    <t>UNI-101130</t>
  </si>
  <si>
    <t>Насос верт. многоступенчатый VM 6-8 (Qном 6м3/ч, Нном 64м, 1,25"x 1,25", 3,0кВт)</t>
  </si>
  <si>
    <t>27 846.00 руб.</t>
  </si>
  <si>
    <t>UNI-101131</t>
  </si>
  <si>
    <t>Насос верт. многоступенчатый VM 8-3 (Qном 8м3/ч, Нном 21м, 1,5"x 1,25", 1,5кВт)</t>
  </si>
  <si>
    <t>22 140.00 руб.</t>
  </si>
  <si>
    <t>UNI-101132</t>
  </si>
  <si>
    <t>Насос верт. многоступенчатый VM 8-5 (Qном 8м3/ч, Нном 39м, 1,5"x 1,25", 2,2кВт)</t>
  </si>
  <si>
    <t>24 791.00 руб.</t>
  </si>
  <si>
    <t>UNI-101133</t>
  </si>
  <si>
    <t>Насос верт. многоступенчатый VM 8-6 (Qном 8м3/ч, Нном 47м, 1,5"x 1,25", 3,0кВт)</t>
  </si>
  <si>
    <t>26 974.00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</si>
</sst>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958350</v>
      </c>
      <c r="C6" s="1" t="s">
        <v>14</v>
      </c>
      <c r="D6" s="1">
        <v>32510</v>
      </c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J6*42207.00</f>
        <v>0</v>
      </c>
      <c r="L6" s="5"/>
    </row>
    <row r="7" spans="1:12" outlineLevel="5">
      <c r="A7" s="1"/>
      <c r="B7" s="1">
        <v>958351</v>
      </c>
      <c r="C7" s="1" t="s">
        <v>18</v>
      </c>
      <c r="D7" s="1">
        <v>40022</v>
      </c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J7*52299.00</f>
        <v>0</v>
      </c>
      <c r="L7" s="5"/>
    </row>
    <row r="8" spans="1:12" outlineLevel="5">
      <c r="A8" s="1"/>
      <c r="B8" s="1">
        <v>958352</v>
      </c>
      <c r="C8" s="1" t="s">
        <v>21</v>
      </c>
      <c r="D8" s="1">
        <v>21883</v>
      </c>
      <c r="E8" s="2" t="s">
        <v>22</v>
      </c>
      <c r="F8" s="2" t="s">
        <v>23</v>
      </c>
      <c r="G8" s="2">
        <v>0</v>
      </c>
      <c r="H8" s="2">
        <v>0</v>
      </c>
      <c r="I8" s="1">
        <v>0</v>
      </c>
      <c r="J8" s="3" t="s">
        <v>17</v>
      </c>
      <c r="K8" s="2" t="str">
        <f>J8*135133.00</f>
        <v>0</v>
      </c>
      <c r="L8" s="5"/>
    </row>
    <row r="9" spans="1:12" outlineLevel="5">
      <c r="A9" s="1"/>
      <c r="B9" s="1">
        <v>958353</v>
      </c>
      <c r="C9" s="1" t="s">
        <v>24</v>
      </c>
      <c r="D9" s="1">
        <v>90884</v>
      </c>
      <c r="E9" s="2" t="s">
        <v>25</v>
      </c>
      <c r="F9" s="2" t="s">
        <v>26</v>
      </c>
      <c r="G9" s="2">
        <v>0</v>
      </c>
      <c r="H9" s="2">
        <v>0</v>
      </c>
      <c r="I9" s="1">
        <v>0</v>
      </c>
      <c r="J9" s="3" t="s">
        <v>17</v>
      </c>
      <c r="K9" s="2" t="str">
        <f>J9*188730.00</f>
        <v>0</v>
      </c>
      <c r="L9" s="5"/>
    </row>
    <row r="10" spans="1:12" outlineLevel="5">
      <c r="A10" s="1"/>
      <c r="B10" s="1">
        <v>958354</v>
      </c>
      <c r="C10" s="1" t="s">
        <v>27</v>
      </c>
      <c r="D10" s="1">
        <v>53086</v>
      </c>
      <c r="E10" s="2" t="s">
        <v>28</v>
      </c>
      <c r="F10" s="2" t="s">
        <v>29</v>
      </c>
      <c r="G10" s="2">
        <v>0</v>
      </c>
      <c r="H10" s="2">
        <v>0</v>
      </c>
      <c r="I10" s="1">
        <v>0</v>
      </c>
      <c r="J10" s="3" t="s">
        <v>17</v>
      </c>
      <c r="K10" s="2" t="str">
        <f>J10*88222.00</f>
        <v>0</v>
      </c>
      <c r="L10" s="5"/>
    </row>
    <row r="11" spans="1:12" outlineLevel="5">
      <c r="A11" s="1"/>
      <c r="B11" s="1">
        <v>958355</v>
      </c>
      <c r="C11" s="1" t="s">
        <v>30</v>
      </c>
      <c r="D11" s="1">
        <v>66150</v>
      </c>
      <c r="E11" s="2" t="s">
        <v>31</v>
      </c>
      <c r="F11" s="2" t="s">
        <v>32</v>
      </c>
      <c r="G11" s="2">
        <v>0</v>
      </c>
      <c r="H11" s="2">
        <v>0</v>
      </c>
      <c r="I11" s="1">
        <v>0</v>
      </c>
      <c r="J11" s="3" t="s">
        <v>17</v>
      </c>
      <c r="K11" s="2" t="str">
        <f>J11*122975.00</f>
        <v>0</v>
      </c>
      <c r="L11" s="5"/>
    </row>
    <row r="12" spans="1:12" outlineLevel="5">
      <c r="A12" s="1"/>
      <c r="B12" s="1">
        <v>958356</v>
      </c>
      <c r="C12" s="1" t="s">
        <v>33</v>
      </c>
      <c r="D12" s="1">
        <v>63835</v>
      </c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17</v>
      </c>
      <c r="K12" s="2" t="str">
        <f>J12*125398.00</f>
        <v>0</v>
      </c>
      <c r="L12" s="5"/>
    </row>
    <row r="13" spans="1:12" outlineLevel="5">
      <c r="A13" s="1"/>
      <c r="B13" s="1">
        <v>958357</v>
      </c>
      <c r="C13" s="1" t="s">
        <v>36</v>
      </c>
      <c r="D13" s="1">
        <v>96401</v>
      </c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17</v>
      </c>
      <c r="K13" s="2" t="str">
        <f>J13*60151.00</f>
        <v>0</v>
      </c>
      <c r="L13" s="5"/>
    </row>
    <row r="14" spans="1:12" outlineLevel="5">
      <c r="A14" s="1"/>
      <c r="B14" s="1">
        <v>958358</v>
      </c>
      <c r="C14" s="1" t="s">
        <v>39</v>
      </c>
      <c r="D14" s="1">
        <v>20932</v>
      </c>
      <c r="E14" s="2" t="s">
        <v>40</v>
      </c>
      <c r="F14" s="2" t="s">
        <v>41</v>
      </c>
      <c r="G14" s="2">
        <v>0</v>
      </c>
      <c r="H14" s="2">
        <v>0</v>
      </c>
      <c r="I14" s="1">
        <v>0</v>
      </c>
      <c r="J14" s="3" t="s">
        <v>17</v>
      </c>
      <c r="K14" s="2" t="str">
        <f>J14*69074.00</f>
        <v>0</v>
      </c>
      <c r="L14" s="5"/>
    </row>
    <row r="15" spans="1:12" outlineLevel="5">
      <c r="A15" s="1"/>
      <c r="B15" s="1">
        <v>958359</v>
      </c>
      <c r="C15" s="1" t="s">
        <v>42</v>
      </c>
      <c r="D15" s="1">
        <v>49175</v>
      </c>
      <c r="E15" s="2" t="s">
        <v>43</v>
      </c>
      <c r="F15" s="2" t="s">
        <v>44</v>
      </c>
      <c r="G15" s="2">
        <v>0</v>
      </c>
      <c r="H15" s="2">
        <v>0</v>
      </c>
      <c r="I15" s="1">
        <v>0</v>
      </c>
      <c r="J15" s="3" t="s">
        <v>17</v>
      </c>
      <c r="K15" s="2" t="str">
        <f>J15*82154.00</f>
        <v>0</v>
      </c>
      <c r="L15" s="5"/>
    </row>
    <row r="16" spans="1:12" outlineLevel="5">
      <c r="A16" s="1"/>
      <c r="B16" s="1">
        <v>958360</v>
      </c>
      <c r="C16" s="1" t="s">
        <v>45</v>
      </c>
      <c r="D16" s="1">
        <v>44433</v>
      </c>
      <c r="E16" s="2" t="s">
        <v>46</v>
      </c>
      <c r="F16" s="2" t="s">
        <v>47</v>
      </c>
      <c r="G16" s="2">
        <v>0</v>
      </c>
      <c r="H16" s="2">
        <v>0</v>
      </c>
      <c r="I16" s="1">
        <v>0</v>
      </c>
      <c r="J16" s="3" t="s">
        <v>17</v>
      </c>
      <c r="K16" s="2" t="str">
        <f>J16*95434.00</f>
        <v>0</v>
      </c>
      <c r="L16" s="5"/>
    </row>
    <row r="17" spans="1:12" outlineLevel="5">
      <c r="A17" s="1"/>
      <c r="B17" s="1">
        <v>958361</v>
      </c>
      <c r="C17" s="1" t="s">
        <v>48</v>
      </c>
      <c r="D17" s="1">
        <v>67193</v>
      </c>
      <c r="E17" s="2" t="s">
        <v>49</v>
      </c>
      <c r="F17" s="2" t="s">
        <v>50</v>
      </c>
      <c r="G17" s="2">
        <v>0</v>
      </c>
      <c r="H17" s="2">
        <v>0</v>
      </c>
      <c r="I17" s="1">
        <v>0</v>
      </c>
      <c r="J17" s="3" t="s">
        <v>17</v>
      </c>
      <c r="K17" s="2" t="str">
        <f>J17*49328.00</f>
        <v>0</v>
      </c>
      <c r="L17" s="5"/>
    </row>
    <row r="18" spans="1:12" outlineLevel="5">
      <c r="A18" s="1"/>
      <c r="B18" s="1">
        <v>958362</v>
      </c>
      <c r="C18" s="1" t="s">
        <v>51</v>
      </c>
      <c r="D18" s="1">
        <v>90849</v>
      </c>
      <c r="E18" s="2" t="s">
        <v>52</v>
      </c>
      <c r="F18" s="2" t="s">
        <v>53</v>
      </c>
      <c r="G18" s="2">
        <v>0</v>
      </c>
      <c r="H18" s="2">
        <v>0</v>
      </c>
      <c r="I18" s="1">
        <v>0</v>
      </c>
      <c r="J18" s="3" t="s">
        <v>17</v>
      </c>
      <c r="K18" s="2" t="str">
        <f>J18*90154.00</f>
        <v>0</v>
      </c>
      <c r="L18" s="5"/>
    </row>
    <row r="19" spans="1:12" outlineLevel="5">
      <c r="A19" s="1"/>
      <c r="B19" s="1">
        <v>958363</v>
      </c>
      <c r="C19" s="1" t="s">
        <v>54</v>
      </c>
      <c r="D19" s="1">
        <v>87153</v>
      </c>
      <c r="E19" s="2" t="s">
        <v>55</v>
      </c>
      <c r="F19" s="2" t="s">
        <v>56</v>
      </c>
      <c r="G19" s="2">
        <v>0</v>
      </c>
      <c r="H19" s="2">
        <v>0</v>
      </c>
      <c r="I19" s="1">
        <v>0</v>
      </c>
      <c r="J19" s="3" t="s">
        <v>17</v>
      </c>
      <c r="K19" s="2" t="str">
        <f>J19*113891.00</f>
        <v>0</v>
      </c>
      <c r="L19" s="5"/>
    </row>
    <row r="20" spans="1:12" outlineLevel="5">
      <c r="A20" s="1"/>
      <c r="B20" s="1">
        <v>958364</v>
      </c>
      <c r="C20" s="1" t="s">
        <v>57</v>
      </c>
      <c r="D20" s="1">
        <v>32556</v>
      </c>
      <c r="E20" s="2" t="s">
        <v>58</v>
      </c>
      <c r="F20" s="2" t="s">
        <v>59</v>
      </c>
      <c r="G20" s="2">
        <v>0</v>
      </c>
      <c r="H20" s="2">
        <v>0</v>
      </c>
      <c r="I20" s="1">
        <v>0</v>
      </c>
      <c r="J20" s="3" t="s">
        <v>17</v>
      </c>
      <c r="K20" s="2" t="str">
        <f>J20*70292.00</f>
        <v>0</v>
      </c>
      <c r="L20" s="5"/>
    </row>
    <row r="21" spans="1:12" outlineLevel="5">
      <c r="A21" s="1"/>
      <c r="B21" s="1">
        <v>958365</v>
      </c>
      <c r="C21" s="1" t="s">
        <v>60</v>
      </c>
      <c r="D21" s="1">
        <v>84803</v>
      </c>
      <c r="E21" s="2" t="s">
        <v>61</v>
      </c>
      <c r="F21" s="2" t="s">
        <v>62</v>
      </c>
      <c r="G21" s="2">
        <v>0</v>
      </c>
      <c r="H21" s="2">
        <v>0</v>
      </c>
      <c r="I21" s="1">
        <v>0</v>
      </c>
      <c r="J21" s="3" t="s">
        <v>17</v>
      </c>
      <c r="K21" s="2" t="str">
        <f>J21*83194.00</f>
        <v>0</v>
      </c>
      <c r="L21" s="5"/>
    </row>
    <row r="22" spans="1:12" outlineLevel="5">
      <c r="A22" s="1"/>
      <c r="B22" s="1">
        <v>958366</v>
      </c>
      <c r="C22" s="1" t="s">
        <v>63</v>
      </c>
      <c r="D22" s="1">
        <v>99081</v>
      </c>
      <c r="E22" s="2" t="s">
        <v>64</v>
      </c>
      <c r="F22" s="2" t="s">
        <v>65</v>
      </c>
      <c r="G22" s="2">
        <v>0</v>
      </c>
      <c r="H22" s="2">
        <v>0</v>
      </c>
      <c r="I22" s="1">
        <v>0</v>
      </c>
      <c r="J22" s="3" t="s">
        <v>17</v>
      </c>
      <c r="K22" s="2" t="str">
        <f>J22*101660.00</f>
        <v>0</v>
      </c>
      <c r="L22" s="5"/>
    </row>
    <row r="23" spans="1:12" outlineLevel="5">
      <c r="A23" s="1"/>
      <c r="B23" s="1">
        <v>958367</v>
      </c>
      <c r="C23" s="1" t="s">
        <v>66</v>
      </c>
      <c r="D23" s="1">
        <v>86720</v>
      </c>
      <c r="E23" s="2" t="s">
        <v>67</v>
      </c>
      <c r="F23" s="2" t="s">
        <v>68</v>
      </c>
      <c r="G23" s="2">
        <v>0</v>
      </c>
      <c r="H23" s="2">
        <v>0</v>
      </c>
      <c r="I23" s="1">
        <v>0</v>
      </c>
      <c r="J23" s="3" t="s">
        <v>17</v>
      </c>
      <c r="K23" s="2" t="str">
        <f>J23*48825.00</f>
        <v>0</v>
      </c>
      <c r="L23" s="5"/>
    </row>
    <row r="24" spans="1:12" outlineLevel="5">
      <c r="A24" s="1"/>
      <c r="B24" s="1">
        <v>958368</v>
      </c>
      <c r="C24" s="1" t="s">
        <v>69</v>
      </c>
      <c r="D24" s="1">
        <v>38064</v>
      </c>
      <c r="E24" s="2" t="s">
        <v>70</v>
      </c>
      <c r="F24" s="2" t="s">
        <v>71</v>
      </c>
      <c r="G24" s="2">
        <v>0</v>
      </c>
      <c r="H24" s="2">
        <v>0</v>
      </c>
      <c r="I24" s="1">
        <v>0</v>
      </c>
      <c r="J24" s="3" t="s">
        <v>17</v>
      </c>
      <c r="K24" s="2" t="str">
        <f>J24*61138.00</f>
        <v>0</v>
      </c>
      <c r="L24" s="5"/>
    </row>
    <row r="25" spans="1:12" outlineLevel="5">
      <c r="A25" s="1"/>
      <c r="B25" s="1">
        <v>958369</v>
      </c>
      <c r="C25" s="1" t="s">
        <v>72</v>
      </c>
      <c r="D25" s="1">
        <v>87367</v>
      </c>
      <c r="E25" s="2" t="s">
        <v>73</v>
      </c>
      <c r="F25" s="2" t="s">
        <v>74</v>
      </c>
      <c r="G25" s="2">
        <v>0</v>
      </c>
      <c r="H25" s="2">
        <v>0</v>
      </c>
      <c r="I25" s="1">
        <v>0</v>
      </c>
      <c r="J25" s="3" t="s">
        <v>17</v>
      </c>
      <c r="K25" s="2" t="str">
        <f>J25*106814.00</f>
        <v>0</v>
      </c>
      <c r="L25" s="5"/>
    </row>
    <row r="26" spans="1:12" outlineLevel="5">
      <c r="A26" s="1"/>
      <c r="B26" s="1">
        <v>958370</v>
      </c>
      <c r="C26" s="1" t="s">
        <v>75</v>
      </c>
      <c r="D26" s="1">
        <v>11988</v>
      </c>
      <c r="E26" s="2" t="s">
        <v>76</v>
      </c>
      <c r="F26" s="2" t="s">
        <v>77</v>
      </c>
      <c r="G26" s="2">
        <v>0</v>
      </c>
      <c r="H26" s="2">
        <v>0</v>
      </c>
      <c r="I26" s="1">
        <v>0</v>
      </c>
      <c r="J26" s="3" t="s">
        <v>17</v>
      </c>
      <c r="K26" s="2" t="str">
        <f>J26*140036.00</f>
        <v>0</v>
      </c>
      <c r="L26" s="5"/>
    </row>
    <row r="27" spans="1:12" outlineLevel="5">
      <c r="A27" s="1"/>
      <c r="B27" s="1">
        <v>958371</v>
      </c>
      <c r="C27" s="1" t="s">
        <v>78</v>
      </c>
      <c r="D27" s="1">
        <v>87709</v>
      </c>
      <c r="E27" s="2" t="s">
        <v>79</v>
      </c>
      <c r="F27" s="2" t="s">
        <v>80</v>
      </c>
      <c r="G27" s="2">
        <v>0</v>
      </c>
      <c r="H27" s="2">
        <v>0</v>
      </c>
      <c r="I27" s="1">
        <v>0</v>
      </c>
      <c r="J27" s="3" t="s">
        <v>17</v>
      </c>
      <c r="K27" s="2" t="str">
        <f>J27*161408.00</f>
        <v>0</v>
      </c>
      <c r="L27" s="5"/>
    </row>
    <row r="28" spans="1:12" outlineLevel="5">
      <c r="A28" s="1"/>
      <c r="B28" s="1">
        <v>958372</v>
      </c>
      <c r="C28" s="1" t="s">
        <v>81</v>
      </c>
      <c r="D28" s="1">
        <v>54268</v>
      </c>
      <c r="E28" s="2" t="s">
        <v>82</v>
      </c>
      <c r="F28" s="2" t="s">
        <v>83</v>
      </c>
      <c r="G28" s="2">
        <v>0</v>
      </c>
      <c r="H28" s="2">
        <v>0</v>
      </c>
      <c r="I28" s="1">
        <v>0</v>
      </c>
      <c r="J28" s="3" t="s">
        <v>17</v>
      </c>
      <c r="K28" s="2" t="str">
        <f>J28*71944.00</f>
        <v>0</v>
      </c>
      <c r="L28" s="5"/>
    </row>
    <row r="29" spans="1:12" outlineLevel="5">
      <c r="A29" s="1"/>
      <c r="B29" s="1">
        <v>958373</v>
      </c>
      <c r="C29" s="1" t="s">
        <v>84</v>
      </c>
      <c r="D29" s="1">
        <v>61344</v>
      </c>
      <c r="E29" s="2" t="s">
        <v>85</v>
      </c>
      <c r="F29" s="2" t="s">
        <v>86</v>
      </c>
      <c r="G29" s="2">
        <v>0</v>
      </c>
      <c r="H29" s="2">
        <v>0</v>
      </c>
      <c r="I29" s="1">
        <v>0</v>
      </c>
      <c r="J29" s="3" t="s">
        <v>17</v>
      </c>
      <c r="K29" s="2" t="str">
        <f>J29*78934.00</f>
        <v>0</v>
      </c>
      <c r="L29" s="5"/>
    </row>
    <row r="30" spans="1:12" outlineLevel="5">
      <c r="A30" s="1"/>
      <c r="B30" s="1">
        <v>958374</v>
      </c>
      <c r="C30" s="1" t="s">
        <v>87</v>
      </c>
      <c r="D30" s="1">
        <v>82776</v>
      </c>
      <c r="E30" s="2" t="s">
        <v>88</v>
      </c>
      <c r="F30" s="2" t="s">
        <v>89</v>
      </c>
      <c r="G30" s="2">
        <v>0</v>
      </c>
      <c r="H30" s="2">
        <v>0</v>
      </c>
      <c r="I30" s="1">
        <v>0</v>
      </c>
      <c r="J30" s="3" t="s">
        <v>17</v>
      </c>
      <c r="K30" s="2" t="str">
        <f>J30*93472.00</f>
        <v>0</v>
      </c>
      <c r="L30" s="5"/>
    </row>
    <row r="31" spans="1:12" outlineLevel="5">
      <c r="A31" s="1"/>
      <c r="B31" s="1">
        <v>958375</v>
      </c>
      <c r="C31" s="1" t="s">
        <v>90</v>
      </c>
      <c r="D31" s="1">
        <v>62333</v>
      </c>
      <c r="E31" s="2" t="s">
        <v>91</v>
      </c>
      <c r="F31" s="2" t="s">
        <v>92</v>
      </c>
      <c r="G31" s="2">
        <v>0</v>
      </c>
      <c r="H31" s="2">
        <v>0</v>
      </c>
      <c r="I31" s="1">
        <v>0</v>
      </c>
      <c r="J31" s="3" t="s">
        <v>17</v>
      </c>
      <c r="K31" s="2" t="str">
        <f>J31*23823.00</f>
        <v>0</v>
      </c>
      <c r="L31" s="5"/>
    </row>
    <row r="32" spans="1:12" outlineLevel="5">
      <c r="A32" s="1"/>
      <c r="B32" s="1">
        <v>958376</v>
      </c>
      <c r="C32" s="1" t="s">
        <v>93</v>
      </c>
      <c r="D32" s="1">
        <v>52478</v>
      </c>
      <c r="E32" s="2" t="s">
        <v>94</v>
      </c>
      <c r="F32" s="2" t="s">
        <v>95</v>
      </c>
      <c r="G32" s="2">
        <v>0</v>
      </c>
      <c r="H32" s="2">
        <v>0</v>
      </c>
      <c r="I32" s="1">
        <v>0</v>
      </c>
      <c r="J32" s="3" t="s">
        <v>17</v>
      </c>
      <c r="K32" s="2" t="str">
        <f>J32*29280.00</f>
        <v>0</v>
      </c>
      <c r="L32" s="5"/>
    </row>
    <row r="33" spans="1:12" outlineLevel="5">
      <c r="A33" s="1"/>
      <c r="B33" s="1">
        <v>958377</v>
      </c>
      <c r="C33" s="1" t="s">
        <v>96</v>
      </c>
      <c r="D33" s="1">
        <v>80943</v>
      </c>
      <c r="E33" s="2" t="s">
        <v>97</v>
      </c>
      <c r="F33" s="2" t="s">
        <v>98</v>
      </c>
      <c r="G33" s="2">
        <v>0</v>
      </c>
      <c r="H33" s="2">
        <v>0</v>
      </c>
      <c r="I33" s="1">
        <v>0</v>
      </c>
      <c r="J33" s="3" t="s">
        <v>17</v>
      </c>
      <c r="K33" s="2" t="str">
        <f>J33*26311.00</f>
        <v>0</v>
      </c>
      <c r="L33" s="5"/>
    </row>
    <row r="34" spans="1:12" outlineLevel="5">
      <c r="A34" s="1"/>
      <c r="B34" s="1">
        <v>958378</v>
      </c>
      <c r="C34" s="1" t="s">
        <v>99</v>
      </c>
      <c r="D34" s="1">
        <v>76593</v>
      </c>
      <c r="E34" s="2" t="s">
        <v>100</v>
      </c>
      <c r="F34" s="2" t="s">
        <v>101</v>
      </c>
      <c r="G34" s="2">
        <v>0</v>
      </c>
      <c r="H34" s="2">
        <v>0</v>
      </c>
      <c r="I34" s="1">
        <v>0</v>
      </c>
      <c r="J34" s="3" t="s">
        <v>17</v>
      </c>
      <c r="K34" s="2" t="str">
        <f>J34*17019.00</f>
        <v>0</v>
      </c>
      <c r="L34" s="5"/>
    </row>
    <row r="35" spans="1:12" outlineLevel="5">
      <c r="A35" s="1"/>
      <c r="B35" s="1">
        <v>958379</v>
      </c>
      <c r="C35" s="1" t="s">
        <v>102</v>
      </c>
      <c r="D35" s="1">
        <v>74707</v>
      </c>
      <c r="E35" s="2" t="s">
        <v>103</v>
      </c>
      <c r="F35" s="2" t="s">
        <v>104</v>
      </c>
      <c r="G35" s="2">
        <v>0</v>
      </c>
      <c r="H35" s="2">
        <v>0</v>
      </c>
      <c r="I35" s="1">
        <v>0</v>
      </c>
      <c r="J35" s="3" t="s">
        <v>17</v>
      </c>
      <c r="K35" s="2" t="str">
        <f>J35*18502.00</f>
        <v>0</v>
      </c>
      <c r="L35" s="5"/>
    </row>
    <row r="36" spans="1:12" outlineLevel="5">
      <c r="A36" s="1"/>
      <c r="B36" s="1">
        <v>958380</v>
      </c>
      <c r="C36" s="1" t="s">
        <v>105</v>
      </c>
      <c r="D36" s="1">
        <v>68597</v>
      </c>
      <c r="E36" s="2" t="s">
        <v>106</v>
      </c>
      <c r="F36" s="2" t="s">
        <v>107</v>
      </c>
      <c r="G36" s="2">
        <v>0</v>
      </c>
      <c r="H36" s="2">
        <v>0</v>
      </c>
      <c r="I36" s="1">
        <v>0</v>
      </c>
      <c r="J36" s="3" t="s">
        <v>17</v>
      </c>
      <c r="K36" s="2" t="str">
        <f>J36*21072.00</f>
        <v>0</v>
      </c>
      <c r="L36" s="5"/>
    </row>
    <row r="37" spans="1:12" outlineLevel="5">
      <c r="A37" s="1"/>
      <c r="B37" s="1">
        <v>958381</v>
      </c>
      <c r="C37" s="1" t="s">
        <v>108</v>
      </c>
      <c r="D37" s="1">
        <v>11378</v>
      </c>
      <c r="E37" s="2" t="s">
        <v>109</v>
      </c>
      <c r="F37" s="2" t="s">
        <v>110</v>
      </c>
      <c r="G37" s="2">
        <v>0</v>
      </c>
      <c r="H37" s="2">
        <v>0</v>
      </c>
      <c r="I37" s="1">
        <v>0</v>
      </c>
      <c r="J37" s="3" t="s">
        <v>17</v>
      </c>
      <c r="K37" s="2" t="str">
        <f>J37*22874.00</f>
        <v>0</v>
      </c>
      <c r="L37" s="5"/>
    </row>
    <row r="38" spans="1:12" outlineLevel="5">
      <c r="A38" s="1"/>
      <c r="B38" s="1">
        <v>958382</v>
      </c>
      <c r="C38" s="1" t="s">
        <v>111</v>
      </c>
      <c r="D38" s="1">
        <v>54767</v>
      </c>
      <c r="E38" s="2" t="s">
        <v>112</v>
      </c>
      <c r="F38" s="2" t="s">
        <v>113</v>
      </c>
      <c r="G38" s="2">
        <v>0</v>
      </c>
      <c r="H38" s="2">
        <v>0</v>
      </c>
      <c r="I38" s="1">
        <v>0</v>
      </c>
      <c r="J38" s="3" t="s">
        <v>17</v>
      </c>
      <c r="K38" s="2" t="str">
        <f>J38*24191.00</f>
        <v>0</v>
      </c>
      <c r="L38" s="5"/>
    </row>
    <row r="39" spans="1:12" outlineLevel="5">
      <c r="A39" s="1"/>
      <c r="B39" s="1">
        <v>958383</v>
      </c>
      <c r="C39" s="1" t="s">
        <v>114</v>
      </c>
      <c r="D39" s="1">
        <v>61222</v>
      </c>
      <c r="E39" s="2" t="s">
        <v>115</v>
      </c>
      <c r="F39" s="2" t="s">
        <v>116</v>
      </c>
      <c r="G39" s="2">
        <v>0</v>
      </c>
      <c r="H39" s="2">
        <v>0</v>
      </c>
      <c r="I39" s="1">
        <v>0</v>
      </c>
      <c r="J39" s="3" t="s">
        <v>17</v>
      </c>
      <c r="K39" s="2" t="str">
        <f>J39*19934.00</f>
        <v>0</v>
      </c>
      <c r="L39" s="5"/>
    </row>
    <row r="40" spans="1:12" outlineLevel="5">
      <c r="A40" s="1"/>
      <c r="B40" s="1">
        <v>958384</v>
      </c>
      <c r="C40" s="1" t="s">
        <v>117</v>
      </c>
      <c r="D40" s="1">
        <v>37270</v>
      </c>
      <c r="E40" s="2" t="s">
        <v>118</v>
      </c>
      <c r="F40" s="2" t="s">
        <v>119</v>
      </c>
      <c r="G40" s="2">
        <v>0</v>
      </c>
      <c r="H40" s="2">
        <v>0</v>
      </c>
      <c r="I40" s="1">
        <v>0</v>
      </c>
      <c r="J40" s="3" t="s">
        <v>17</v>
      </c>
      <c r="K40" s="2" t="str">
        <f>J40*22849.00</f>
        <v>0</v>
      </c>
      <c r="L40" s="5"/>
    </row>
    <row r="41" spans="1:12" outlineLevel="5">
      <c r="A41" s="1"/>
      <c r="B41" s="1">
        <v>958385</v>
      </c>
      <c r="C41" s="1" t="s">
        <v>120</v>
      </c>
      <c r="D41" s="1">
        <v>51470</v>
      </c>
      <c r="E41" s="2" t="s">
        <v>121</v>
      </c>
      <c r="F41" s="2" t="s">
        <v>122</v>
      </c>
      <c r="G41" s="2">
        <v>0</v>
      </c>
      <c r="H41" s="2">
        <v>0</v>
      </c>
      <c r="I41" s="1">
        <v>0</v>
      </c>
      <c r="J41" s="3" t="s">
        <v>17</v>
      </c>
      <c r="K41" s="2" t="str">
        <f>J41*24159.00</f>
        <v>0</v>
      </c>
      <c r="L41" s="5"/>
    </row>
    <row r="42" spans="1:12" outlineLevel="5">
      <c r="A42" s="1"/>
      <c r="B42" s="1">
        <v>958386</v>
      </c>
      <c r="C42" s="1" t="s">
        <v>123</v>
      </c>
      <c r="D42" s="1">
        <v>63596</v>
      </c>
      <c r="E42" s="2" t="s">
        <v>124</v>
      </c>
      <c r="F42" s="2" t="s">
        <v>125</v>
      </c>
      <c r="G42" s="2">
        <v>0</v>
      </c>
      <c r="H42" s="2">
        <v>0</v>
      </c>
      <c r="I42" s="1">
        <v>0</v>
      </c>
      <c r="J42" s="3" t="s">
        <v>17</v>
      </c>
      <c r="K42" s="2" t="str">
        <f>J42*24004.00</f>
        <v>0</v>
      </c>
      <c r="L42" s="5"/>
    </row>
    <row r="43" spans="1:12" outlineLevel="5">
      <c r="A43" s="1"/>
      <c r="B43" s="1">
        <v>958387</v>
      </c>
      <c r="C43" s="1" t="s">
        <v>126</v>
      </c>
      <c r="D43" s="1">
        <v>29111</v>
      </c>
      <c r="E43" s="2" t="s">
        <v>127</v>
      </c>
      <c r="F43" s="2" t="s">
        <v>128</v>
      </c>
      <c r="G43" s="2">
        <v>0</v>
      </c>
      <c r="H43" s="2">
        <v>0</v>
      </c>
      <c r="I43" s="1">
        <v>0</v>
      </c>
      <c r="J43" s="3" t="s">
        <v>17</v>
      </c>
      <c r="K43" s="2" t="str">
        <f>J43*26420.00</f>
        <v>0</v>
      </c>
      <c r="L43" s="5"/>
    </row>
    <row r="44" spans="1:12" outlineLevel="5">
      <c r="A44" s="1"/>
      <c r="B44" s="1">
        <v>958388</v>
      </c>
      <c r="C44" s="1" t="s">
        <v>129</v>
      </c>
      <c r="D44" s="1">
        <v>37753</v>
      </c>
      <c r="E44" s="2" t="s">
        <v>130</v>
      </c>
      <c r="F44" s="2" t="s">
        <v>131</v>
      </c>
      <c r="G44" s="2">
        <v>0</v>
      </c>
      <c r="H44" s="2">
        <v>0</v>
      </c>
      <c r="I44" s="1">
        <v>0</v>
      </c>
      <c r="J44" s="3" t="s">
        <v>17</v>
      </c>
      <c r="K44" s="2" t="str">
        <f>J44*27846.00</f>
        <v>0</v>
      </c>
      <c r="L44" s="5"/>
    </row>
    <row r="45" spans="1:12" outlineLevel="5">
      <c r="A45" s="1"/>
      <c r="B45" s="1">
        <v>958389</v>
      </c>
      <c r="C45" s="1" t="s">
        <v>132</v>
      </c>
      <c r="D45" s="1">
        <v>68619</v>
      </c>
      <c r="E45" s="2" t="s">
        <v>133</v>
      </c>
      <c r="F45" s="2" t="s">
        <v>134</v>
      </c>
      <c r="G45" s="2">
        <v>0</v>
      </c>
      <c r="H45" s="2">
        <v>0</v>
      </c>
      <c r="I45" s="1">
        <v>0</v>
      </c>
      <c r="J45" s="3" t="s">
        <v>17</v>
      </c>
      <c r="K45" s="2" t="str">
        <f>J45*22140.00</f>
        <v>0</v>
      </c>
      <c r="L45" s="5"/>
    </row>
    <row r="46" spans="1:12" outlineLevel="5">
      <c r="A46" s="1"/>
      <c r="B46" s="1">
        <v>958390</v>
      </c>
      <c r="C46" s="1" t="s">
        <v>135</v>
      </c>
      <c r="D46" s="1">
        <v>66712</v>
      </c>
      <c r="E46" s="2" t="s">
        <v>136</v>
      </c>
      <c r="F46" s="2" t="s">
        <v>137</v>
      </c>
      <c r="G46" s="2">
        <v>0</v>
      </c>
      <c r="H46" s="2">
        <v>0</v>
      </c>
      <c r="I46" s="1">
        <v>0</v>
      </c>
      <c r="J46" s="3" t="s">
        <v>17</v>
      </c>
      <c r="K46" s="2" t="str">
        <f>J46*24791.00</f>
        <v>0</v>
      </c>
      <c r="L46" s="5"/>
    </row>
    <row r="47" spans="1:12" outlineLevel="5">
      <c r="A47" s="1"/>
      <c r="B47" s="1">
        <v>958391</v>
      </c>
      <c r="C47" s="1" t="s">
        <v>138</v>
      </c>
      <c r="D47" s="1">
        <v>60869</v>
      </c>
      <c r="E47" s="2" t="s">
        <v>139</v>
      </c>
      <c r="F47" s="2" t="s">
        <v>140</v>
      </c>
      <c r="G47" s="2">
        <v>0</v>
      </c>
      <c r="H47" s="2">
        <v>0</v>
      </c>
      <c r="I47" s="1">
        <v>0</v>
      </c>
      <c r="J47" s="3" t="s">
        <v>17</v>
      </c>
      <c r="K47" s="2" t="str">
        <f>J47*26974.00</f>
        <v>0</v>
      </c>
      <c r="L4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2026-06-21T10:17:30+03:00</dcterms:created>
  <dcterms:modified xsi:type="dcterms:W3CDTF">2026-06-21T10:17:30+03:00</dcterms:modified>
  <dc:title>Untitled Spreadsheet</dc:title>
  <dc:description/>
  <dc:subject/>
  <cp:keywords/>
  <cp:category/>
</cp:coreProperties>
</file>